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65476" windowWidth="8775" windowHeight="7260" activeTab="1"/>
  </bookViews>
  <sheets>
    <sheet name="Mittagong to Tarago 110km" sheetId="1" r:id="rId1"/>
    <sheet name="Tarago to Canberra 70km" sheetId="2" r:id="rId2"/>
  </sheets>
  <definedNames>
    <definedName name="_xlnm.Print_Area" localSheetId="0">'Mittagong to Tarago 110km'!$A$1:$N$41</definedName>
  </definedNames>
  <calcPr fullCalcOnLoad="1"/>
</workbook>
</file>

<file path=xl/sharedStrings.xml><?xml version="1.0" encoding="utf-8"?>
<sst xmlns="http://schemas.openxmlformats.org/spreadsheetml/2006/main" count="253" uniqueCount="98">
  <si>
    <t>A</t>
  </si>
  <si>
    <t>Destination</t>
  </si>
  <si>
    <t>L</t>
  </si>
  <si>
    <t>S</t>
  </si>
  <si>
    <t>R</t>
  </si>
  <si>
    <t xml:space="preserve"> </t>
  </si>
  <si>
    <t>ETR</t>
  </si>
  <si>
    <t>~</t>
  </si>
  <si>
    <t>1st Nosh Stop</t>
  </si>
  <si>
    <t>2nd Nosh Stop</t>
  </si>
  <si>
    <t>km</t>
  </si>
  <si>
    <t>min</t>
  </si>
  <si>
    <t>to</t>
  </si>
  <si>
    <t>Ride  legs</t>
  </si>
  <si>
    <t>ave.</t>
  </si>
  <si>
    <t>Depart</t>
  </si>
  <si>
    <t xml:space="preserve">Return </t>
  </si>
  <si>
    <t xml:space="preserve">Total </t>
  </si>
  <si>
    <t xml:space="preserve">Pedal </t>
  </si>
  <si>
    <t xml:space="preserve">Nosh </t>
  </si>
  <si>
    <t>agg ride</t>
  </si>
  <si>
    <t>hr : m</t>
  </si>
  <si>
    <t>Dist</t>
  </si>
  <si>
    <t>leg km</t>
  </si>
  <si>
    <t>dir</t>
  </si>
  <si>
    <t>agg km</t>
  </si>
  <si>
    <t xml:space="preserve">Ave. </t>
  </si>
  <si>
    <t>leg km/h</t>
  </si>
  <si>
    <t>ride km/h</t>
  </si>
  <si>
    <t>stop time</t>
  </si>
  <si>
    <t>ride time</t>
  </si>
  <si>
    <t>W</t>
  </si>
  <si>
    <t>Dir</t>
  </si>
  <si>
    <t>SW</t>
  </si>
  <si>
    <t>Old Hume Highway</t>
  </si>
  <si>
    <t>Mittagong</t>
  </si>
  <si>
    <t>The Highlands Way</t>
  </si>
  <si>
    <t>2nd exit into Moss Vale Rd</t>
  </si>
  <si>
    <t>Moss Vale Rd</t>
  </si>
  <si>
    <t>Bowral</t>
  </si>
  <si>
    <t>Eldridge Park Rd on LHS</t>
  </si>
  <si>
    <t>Illawarra Highway</t>
  </si>
  <si>
    <t>Moss Vale</t>
  </si>
  <si>
    <t>Ellsmore Rd</t>
  </si>
  <si>
    <t>Exeter</t>
  </si>
  <si>
    <t>Bundanoon Rd</t>
  </si>
  <si>
    <t>RailwayAve/Erith St</t>
  </si>
  <si>
    <t>Yuille Ave on LHS</t>
  </si>
  <si>
    <t>Bundanoon</t>
  </si>
  <si>
    <t>Penrose</t>
  </si>
  <si>
    <t>WSW</t>
  </si>
  <si>
    <t>Wingello</t>
  </si>
  <si>
    <t>Penrose Rd</t>
  </si>
  <si>
    <t>Kareela Rd</t>
  </si>
  <si>
    <t>Tallong</t>
  </si>
  <si>
    <t>Highland Way</t>
  </si>
  <si>
    <t>Marulan</t>
  </si>
  <si>
    <t>Wingelo Rd/Highland Way</t>
  </si>
  <si>
    <t>Old Tallong Rd</t>
  </si>
  <si>
    <t>Brayton Rd</t>
  </si>
  <si>
    <t>George St</t>
  </si>
  <si>
    <t>Hume Highway</t>
  </si>
  <si>
    <t>Marulan South Rd</t>
  </si>
  <si>
    <t>Jerrara Rd</t>
  </si>
  <si>
    <t>King St</t>
  </si>
  <si>
    <t>Oallen Ford Rd</t>
  </si>
  <si>
    <t>Lumley Rd</t>
  </si>
  <si>
    <t>Glenoval Rd</t>
  </si>
  <si>
    <t>Bronte Church Lane</t>
  </si>
  <si>
    <t>Lake Bathurst</t>
  </si>
  <si>
    <t>Braidwood Rd</t>
  </si>
  <si>
    <t>Tarago</t>
  </si>
  <si>
    <t>Bungendore Rd</t>
  </si>
  <si>
    <t>Mountain Ash Rd</t>
  </si>
  <si>
    <t xml:space="preserve">Mittagong, Bowral, Bong Bong, Moss Vale, Bundanoon, Penrose, </t>
  </si>
  <si>
    <t>Wingello, Tallong, Marulan, Lake Bathurst, Tarago</t>
  </si>
  <si>
    <t>Collector Rd</t>
  </si>
  <si>
    <t>Tarago/Bungendore Rd</t>
  </si>
  <si>
    <t>Mt Fairy Rd</t>
  </si>
  <si>
    <t>Taylors Collector Rd</t>
  </si>
  <si>
    <t>Molonglo St</t>
  </si>
  <si>
    <t>Bungendore</t>
  </si>
  <si>
    <t>Gibraltar St</t>
  </si>
  <si>
    <t>Ellenden St</t>
  </si>
  <si>
    <t>Veer L</t>
  </si>
  <si>
    <t>Queanbeyan</t>
  </si>
  <si>
    <t>Captains Flat Rd</t>
  </si>
  <si>
    <t>Kings Highway</t>
  </si>
  <si>
    <t>Cycle Path</t>
  </si>
  <si>
    <t>Canberra</t>
  </si>
  <si>
    <t>Arrive</t>
  </si>
  <si>
    <t>WNW</t>
  </si>
  <si>
    <t>Nosh Stop</t>
  </si>
  <si>
    <t>Tarago, Bungendore, Queanbeyan, Canberra</t>
  </si>
  <si>
    <t>∕</t>
  </si>
  <si>
    <t>\</t>
  </si>
  <si>
    <t>-</t>
  </si>
  <si>
    <t>__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</si>
</sst>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:ss\ AM/PM"/>
    <numFmt numFmtId="174" formatCode="0.000"/>
    <numFmt numFmtId="175" formatCode="0.0000"/>
    <numFmt numFmtId="176" formatCode="0.00;[Red]0.00"/>
    <numFmt numFmtId="177" formatCode="m/d/yy\ h:mm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_-* #,##0.0_-;\-* #,##0.0_-;_-* &quot;-&quot;??_-;_-@_-"/>
    <numFmt numFmtId="182" formatCode="_-* #,##0_-;\-* #,##0_-;_-* &quot;-&quot;??_-;_-@_-"/>
    <numFmt numFmtId="183" formatCode="0.00000"/>
    <numFmt numFmtId="184" formatCode="0.000000"/>
    <numFmt numFmtId="185" formatCode="[$€-2]\ #,##0.00_);[Red]\([$€-2]\ #,##0.00\)"/>
    <numFmt numFmtId="186" formatCode="[$-409]h:mm:ss\ AM/PM"/>
    <numFmt numFmtId="187" formatCode="hh:mm:ss;@"/>
    <numFmt numFmtId="188" formatCode="[$Ђ-2]\ #,##0.00_);[Red]\([$Ђ-2]\ #,##0.00\)"/>
  </numFmts>
  <fonts count="5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u val="single"/>
      <sz val="8"/>
      <name val="Arial Narrow"/>
      <family val="2"/>
    </font>
    <font>
      <sz val="8"/>
      <name val="Arial"/>
      <family val="0"/>
    </font>
    <font>
      <b/>
      <i/>
      <sz val="9"/>
      <name val="Arial Narrow"/>
      <family val="2"/>
    </font>
    <font>
      <sz val="9"/>
      <name val="Arial"/>
      <family val="2"/>
    </font>
    <font>
      <sz val="8"/>
      <color indexed="8"/>
      <name val="Arial Narrow"/>
      <family val="2"/>
    </font>
    <font>
      <b/>
      <sz val="14"/>
      <color indexed="8"/>
      <name val="Arial"/>
      <family val="2"/>
    </font>
    <font>
      <sz val="10"/>
      <name val="Arial Black"/>
      <family val="2"/>
    </font>
    <font>
      <vertAlign val="superscript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1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 wrapText="1"/>
    </xf>
    <xf numFmtId="2" fontId="9" fillId="0" borderId="0" xfId="0" applyNumberFormat="1" applyFont="1" applyAlignment="1">
      <alignment horizontal="center"/>
    </xf>
    <xf numFmtId="18" fontId="6" fillId="0" borderId="0" xfId="0" applyNumberFormat="1" applyFont="1" applyBorder="1" applyAlignment="1">
      <alignment horizontal="center"/>
    </xf>
    <xf numFmtId="172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1" fontId="1" fillId="0" borderId="0" xfId="0" applyNumberFormat="1" applyFont="1" applyAlignment="1">
      <alignment/>
    </xf>
    <xf numFmtId="19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172" fontId="7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172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1" fontId="7" fillId="33" borderId="0" xfId="0" applyNumberFormat="1" applyFont="1" applyFill="1" applyBorder="1" applyAlignment="1">
      <alignment horizontal="center" vertical="center" wrapText="1"/>
    </xf>
    <xf numFmtId="20" fontId="8" fillId="0" borderId="0" xfId="0" applyNumberFormat="1" applyFont="1" applyBorder="1" applyAlignment="1">
      <alignment horizontal="center" vertical="center"/>
    </xf>
    <xf numFmtId="19" fontId="7" fillId="33" borderId="0" xfId="0" applyNumberFormat="1" applyFont="1" applyFill="1" applyBorder="1" applyAlignment="1">
      <alignment horizontal="center" vertical="center"/>
    </xf>
    <xf numFmtId="2" fontId="7" fillId="33" borderId="0" xfId="0" applyNumberFormat="1" applyFont="1" applyFill="1" applyBorder="1" applyAlignment="1">
      <alignment horizontal="center" vertical="center"/>
    </xf>
    <xf numFmtId="19" fontId="8" fillId="0" borderId="0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20" fontId="8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20" fontId="7" fillId="33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20" fontId="13" fillId="0" borderId="0" xfId="0" applyNumberFormat="1" applyFont="1" applyBorder="1" applyAlignment="1">
      <alignment horizontal="center" vertical="center"/>
    </xf>
    <xf numFmtId="172" fontId="13" fillId="0" borderId="0" xfId="0" applyNumberFormat="1" applyFont="1" applyBorder="1" applyAlignment="1">
      <alignment horizontal="center" vertical="center"/>
    </xf>
    <xf numFmtId="20" fontId="13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9" fontId="7" fillId="33" borderId="0" xfId="0" applyNumberFormat="1" applyFont="1" applyFill="1" applyBorder="1" applyAlignment="1">
      <alignment horizontal="center" vertical="center" wrapText="1"/>
    </xf>
    <xf numFmtId="19" fontId="7" fillId="0" borderId="0" xfId="0" applyNumberFormat="1" applyFont="1" applyBorder="1" applyAlignment="1">
      <alignment horizontal="center" vertical="center" wrapText="1"/>
    </xf>
    <xf numFmtId="20" fontId="8" fillId="33" borderId="0" xfId="0" applyNumberFormat="1" applyFont="1" applyFill="1" applyBorder="1" applyAlignment="1">
      <alignment horizontal="center" vertical="center"/>
    </xf>
    <xf numFmtId="172" fontId="7" fillId="33" borderId="0" xfId="0" applyNumberFormat="1" applyFont="1" applyFill="1" applyBorder="1" applyAlignment="1" applyProtection="1">
      <alignment horizontal="center" vertical="center"/>
      <protection locked="0"/>
    </xf>
    <xf numFmtId="172" fontId="7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1" fontId="7" fillId="33" borderId="0" xfId="0" applyNumberFormat="1" applyFont="1" applyFill="1" applyBorder="1" applyAlignment="1" applyProtection="1">
      <alignment horizontal="center" vertical="center"/>
      <protection locked="0"/>
    </xf>
    <xf numFmtId="1" fontId="7" fillId="33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20" fontId="9" fillId="34" borderId="0" xfId="0" applyNumberFormat="1" applyFont="1" applyFill="1" applyBorder="1" applyAlignment="1">
      <alignment horizontal="center" vertical="center"/>
    </xf>
    <xf numFmtId="20" fontId="15" fillId="34" borderId="0" xfId="0" applyNumberFormat="1" applyFont="1" applyFill="1" applyBorder="1" applyAlignment="1">
      <alignment horizontal="center" vertical="center"/>
    </xf>
    <xf numFmtId="172" fontId="9" fillId="34" borderId="0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20" fontId="16" fillId="34" borderId="0" xfId="0" applyNumberFormat="1" applyFont="1" applyFill="1" applyBorder="1" applyAlignment="1">
      <alignment horizontal="center" vertical="center"/>
    </xf>
    <xf numFmtId="1" fontId="4" fillId="34" borderId="0" xfId="0" applyNumberFormat="1" applyFont="1" applyFill="1" applyBorder="1" applyAlignment="1">
      <alignment horizontal="center" vertical="center"/>
    </xf>
    <xf numFmtId="20" fontId="4" fillId="34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19" fontId="7" fillId="0" borderId="0" xfId="0" applyNumberFormat="1" applyFont="1" applyFill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1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2" fontId="7" fillId="33" borderId="0" xfId="0" applyNumberFormat="1" applyFont="1" applyFill="1" applyBorder="1" applyAlignment="1">
      <alignment horizontal="center" vertical="center" wrapText="1"/>
    </xf>
    <xf numFmtId="20" fontId="7" fillId="33" borderId="0" xfId="0" applyNumberFormat="1" applyFont="1" applyFill="1" applyBorder="1" applyAlignment="1">
      <alignment horizontal="center" vertical="center" wrapText="1"/>
    </xf>
    <xf numFmtId="19" fontId="7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zoomScale="90" zoomScaleNormal="90" zoomScalePageLayoutView="0" workbookViewId="0" topLeftCell="A1">
      <selection activeCell="D20" sqref="D20"/>
    </sheetView>
  </sheetViews>
  <sheetFormatPr defaultColWidth="9.140625" defaultRowHeight="12.75"/>
  <cols>
    <col min="1" max="1" width="3.421875" style="0" customWidth="1"/>
    <col min="2" max="2" width="19.00390625" style="0" customWidth="1"/>
    <col min="3" max="3" width="5.28125" style="0" customWidth="1"/>
    <col min="4" max="4" width="17.8515625" style="0" customWidth="1"/>
    <col min="5" max="5" width="4.8515625" style="0" customWidth="1"/>
    <col min="6" max="6" width="4.7109375" style="0" customWidth="1"/>
    <col min="7" max="7" width="8.28125" style="1" customWidth="1"/>
    <col min="8" max="8" width="5.7109375" style="1" customWidth="1"/>
    <col min="9" max="9" width="6.00390625" style="1" customWidth="1"/>
    <col min="10" max="10" width="5.00390625" style="1" customWidth="1"/>
    <col min="11" max="12" width="5.140625" style="2" customWidth="1"/>
    <col min="13" max="14" width="5.8515625" style="2" customWidth="1"/>
  </cols>
  <sheetData>
    <row r="1" spans="1:14" ht="21.75" customHeight="1">
      <c r="A1" s="97" t="s">
        <v>74</v>
      </c>
      <c r="B1" s="32"/>
      <c r="C1" s="32"/>
      <c r="D1" s="33"/>
      <c r="E1" s="32"/>
      <c r="F1" s="32"/>
      <c r="G1" s="32"/>
      <c r="H1" s="32"/>
      <c r="I1" s="32"/>
      <c r="J1" s="32"/>
      <c r="K1" s="34"/>
      <c r="L1" s="34"/>
      <c r="M1" s="34"/>
      <c r="N1" s="34"/>
    </row>
    <row r="2" spans="1:14" ht="21" customHeight="1">
      <c r="A2" s="98" t="s">
        <v>75</v>
      </c>
      <c r="B2" s="37"/>
      <c r="C2" s="37"/>
      <c r="D2" s="37"/>
      <c r="E2" s="35"/>
      <c r="F2" s="35"/>
      <c r="G2" s="35"/>
      <c r="H2" s="99">
        <f>C33</f>
        <v>111.1</v>
      </c>
      <c r="I2" s="100" t="s">
        <v>10</v>
      </c>
      <c r="J2" s="35"/>
      <c r="K2" s="36"/>
      <c r="L2" s="36"/>
      <c r="M2" s="36"/>
      <c r="N2" s="36"/>
    </row>
    <row r="3" spans="1:15" ht="25.5" customHeight="1">
      <c r="A3" s="55" t="s">
        <v>24</v>
      </c>
      <c r="B3" s="71" t="s">
        <v>35</v>
      </c>
      <c r="C3" s="63" t="s">
        <v>23</v>
      </c>
      <c r="D3" s="63" t="s">
        <v>1</v>
      </c>
      <c r="E3" s="63" t="s">
        <v>24</v>
      </c>
      <c r="F3" s="63" t="s">
        <v>32</v>
      </c>
      <c r="G3" s="63" t="s">
        <v>25</v>
      </c>
      <c r="H3" s="53" t="s">
        <v>27</v>
      </c>
      <c r="I3" s="53" t="s">
        <v>28</v>
      </c>
      <c r="J3" s="53" t="s">
        <v>29</v>
      </c>
      <c r="K3" s="53" t="s">
        <v>30</v>
      </c>
      <c r="L3" s="53" t="s">
        <v>20</v>
      </c>
      <c r="M3" s="56" t="s">
        <v>21</v>
      </c>
      <c r="N3" s="64">
        <v>0.40972222222222227</v>
      </c>
      <c r="O3" s="3" t="s">
        <v>5</v>
      </c>
    </row>
    <row r="4" spans="1:15" ht="23.25" customHeight="1">
      <c r="A4" s="57" t="s">
        <v>4</v>
      </c>
      <c r="B4" s="57" t="s">
        <v>34</v>
      </c>
      <c r="C4" s="58">
        <v>0.1</v>
      </c>
      <c r="D4" s="81" t="s">
        <v>36</v>
      </c>
      <c r="E4" s="70" t="s">
        <v>7</v>
      </c>
      <c r="F4" s="57" t="s">
        <v>33</v>
      </c>
      <c r="G4" s="58">
        <f>C4</f>
        <v>0.1</v>
      </c>
      <c r="H4" s="58">
        <f>C4/K4*60</f>
        <v>6</v>
      </c>
      <c r="I4" s="58">
        <f>G4/L4*60</f>
        <v>6</v>
      </c>
      <c r="J4" s="60"/>
      <c r="K4" s="60">
        <v>1</v>
      </c>
      <c r="L4" s="60">
        <f>K4</f>
        <v>1</v>
      </c>
      <c r="M4" s="61">
        <f>K4/1440</f>
        <v>0.0006944444444444445</v>
      </c>
      <c r="N4" s="61">
        <f aca="true" t="shared" si="0" ref="N4:N12">N3+(K4/1440)</f>
        <v>0.4104166666666667</v>
      </c>
      <c r="O4" s="3"/>
    </row>
    <row r="5" spans="1:15" ht="20.25" customHeight="1">
      <c r="A5" s="57" t="s">
        <v>2</v>
      </c>
      <c r="B5" s="57" t="str">
        <f>D4</f>
        <v>The Highlands Way</v>
      </c>
      <c r="C5" s="58">
        <v>4.7</v>
      </c>
      <c r="D5" s="82" t="s">
        <v>39</v>
      </c>
      <c r="E5" s="70" t="s">
        <v>7</v>
      </c>
      <c r="F5" s="57" t="s">
        <v>33</v>
      </c>
      <c r="G5" s="58">
        <f aca="true" t="shared" si="1" ref="G5:G13">G4+C5</f>
        <v>4.8</v>
      </c>
      <c r="H5" s="58">
        <f>C5/K5*60</f>
        <v>23.5</v>
      </c>
      <c r="I5" s="58">
        <f aca="true" t="shared" si="2" ref="I5:I11">G5/L5*60</f>
        <v>22.153846153846153</v>
      </c>
      <c r="J5" s="60"/>
      <c r="K5" s="60">
        <v>12</v>
      </c>
      <c r="L5" s="60">
        <f aca="true" t="shared" si="3" ref="L5:L13">L4+K5</f>
        <v>13</v>
      </c>
      <c r="M5" s="61">
        <f>K5/1440</f>
        <v>0.008333333333333333</v>
      </c>
      <c r="N5" s="61">
        <f t="shared" si="0"/>
        <v>0.41875000000000007</v>
      </c>
      <c r="O5" s="3"/>
    </row>
    <row r="6" spans="1:15" ht="18" customHeight="1">
      <c r="A6" s="57" t="s">
        <v>0</v>
      </c>
      <c r="B6" s="57" t="str">
        <f>B5</f>
        <v>The Highlands Way</v>
      </c>
      <c r="C6" s="58">
        <v>0.8</v>
      </c>
      <c r="D6" s="81" t="s">
        <v>37</v>
      </c>
      <c r="E6" s="70" t="s">
        <v>7</v>
      </c>
      <c r="F6" s="57" t="s">
        <v>3</v>
      </c>
      <c r="G6" s="58">
        <f t="shared" si="1"/>
        <v>5.6</v>
      </c>
      <c r="H6" s="58">
        <f aca="true" t="shared" si="4" ref="H6:H11">C6/K6*60</f>
        <v>24</v>
      </c>
      <c r="I6" s="58">
        <f t="shared" si="2"/>
        <v>22.4</v>
      </c>
      <c r="J6" s="60"/>
      <c r="K6" s="60">
        <v>2</v>
      </c>
      <c r="L6" s="60">
        <f t="shared" si="3"/>
        <v>15</v>
      </c>
      <c r="M6" s="61">
        <f>K6/1440</f>
        <v>0.001388888888888889</v>
      </c>
      <c r="N6" s="61">
        <f t="shared" si="0"/>
        <v>0.42013888888888895</v>
      </c>
      <c r="O6" s="3"/>
    </row>
    <row r="7" spans="1:15" ht="18" customHeight="1">
      <c r="A7" s="57" t="s">
        <v>0</v>
      </c>
      <c r="B7" s="57" t="s">
        <v>38</v>
      </c>
      <c r="C7" s="58">
        <v>3.9</v>
      </c>
      <c r="D7" s="80" t="s">
        <v>40</v>
      </c>
      <c r="E7" s="70" t="s">
        <v>7</v>
      </c>
      <c r="F7" s="57" t="s">
        <v>33</v>
      </c>
      <c r="G7" s="58">
        <f t="shared" si="1"/>
        <v>9.5</v>
      </c>
      <c r="H7" s="58">
        <f t="shared" si="4"/>
        <v>24.63157894736842</v>
      </c>
      <c r="I7" s="58">
        <f t="shared" si="2"/>
        <v>23.26530612244898</v>
      </c>
      <c r="J7" s="62"/>
      <c r="K7" s="60">
        <v>9.5</v>
      </c>
      <c r="L7" s="60">
        <f t="shared" si="3"/>
        <v>24.5</v>
      </c>
      <c r="M7" s="61">
        <f aca="true" t="shared" si="5" ref="M7:M12">M6+(K7/1440)</f>
        <v>0.00798611111111111</v>
      </c>
      <c r="N7" s="61">
        <f t="shared" si="0"/>
        <v>0.42673611111111115</v>
      </c>
      <c r="O7" s="3"/>
    </row>
    <row r="8" spans="1:15" ht="18" customHeight="1">
      <c r="A8" s="57" t="s">
        <v>0</v>
      </c>
      <c r="B8" s="57" t="str">
        <f>B6</f>
        <v>The Highlands Way</v>
      </c>
      <c r="C8" s="58">
        <v>4</v>
      </c>
      <c r="D8" s="80" t="s">
        <v>41</v>
      </c>
      <c r="E8" s="70" t="s">
        <v>7</v>
      </c>
      <c r="F8" s="57" t="s">
        <v>33</v>
      </c>
      <c r="G8" s="58">
        <f t="shared" si="1"/>
        <v>13.5</v>
      </c>
      <c r="H8" s="58">
        <f>C8/K8*60</f>
        <v>24</v>
      </c>
      <c r="I8" s="58">
        <f>G8/L8*60</f>
        <v>23.47826086956522</v>
      </c>
      <c r="J8" s="62"/>
      <c r="K8" s="60">
        <v>10</v>
      </c>
      <c r="L8" s="60">
        <f t="shared" si="3"/>
        <v>34.5</v>
      </c>
      <c r="M8" s="61">
        <f t="shared" si="5"/>
        <v>0.014930555555555555</v>
      </c>
      <c r="N8" s="61">
        <f t="shared" si="0"/>
        <v>0.43368055555555557</v>
      </c>
      <c r="O8" s="3"/>
    </row>
    <row r="9" spans="1:15" ht="18" customHeight="1">
      <c r="A9" s="57" t="s">
        <v>0</v>
      </c>
      <c r="B9" s="57" t="s">
        <v>41</v>
      </c>
      <c r="C9" s="58">
        <v>3</v>
      </c>
      <c r="D9" s="83" t="s">
        <v>42</v>
      </c>
      <c r="E9" s="70" t="s">
        <v>7</v>
      </c>
      <c r="F9" s="57" t="s">
        <v>33</v>
      </c>
      <c r="G9" s="58">
        <f t="shared" si="1"/>
        <v>16.5</v>
      </c>
      <c r="H9" s="58">
        <f>C9/K9*60</f>
        <v>22.5</v>
      </c>
      <c r="I9" s="58">
        <f>G9/L9*60</f>
        <v>23.294117647058822</v>
      </c>
      <c r="J9" s="62"/>
      <c r="K9" s="60">
        <v>8</v>
      </c>
      <c r="L9" s="60">
        <f t="shared" si="3"/>
        <v>42.5</v>
      </c>
      <c r="M9" s="61">
        <f t="shared" si="5"/>
        <v>0.02048611111111111</v>
      </c>
      <c r="N9" s="61">
        <f t="shared" si="0"/>
        <v>0.4392361111111111</v>
      </c>
      <c r="O9" s="3"/>
    </row>
    <row r="10" spans="1:15" ht="18" customHeight="1">
      <c r="A10" s="57" t="s">
        <v>0</v>
      </c>
      <c r="B10" s="57" t="str">
        <f>B9</f>
        <v>Illawarra Highway</v>
      </c>
      <c r="C10" s="58">
        <v>6</v>
      </c>
      <c r="D10" s="80" t="s">
        <v>43</v>
      </c>
      <c r="E10" s="106" t="s">
        <v>97</v>
      </c>
      <c r="F10" s="57" t="s">
        <v>33</v>
      </c>
      <c r="G10" s="58">
        <f t="shared" si="1"/>
        <v>22.5</v>
      </c>
      <c r="H10" s="58">
        <f t="shared" si="4"/>
        <v>24</v>
      </c>
      <c r="I10" s="58">
        <f t="shared" si="2"/>
        <v>23.47826086956522</v>
      </c>
      <c r="J10" s="60"/>
      <c r="K10" s="60">
        <v>15</v>
      </c>
      <c r="L10" s="60">
        <f t="shared" si="3"/>
        <v>57.5</v>
      </c>
      <c r="M10" s="61">
        <f t="shared" si="5"/>
        <v>0.03090277777777778</v>
      </c>
      <c r="N10" s="61">
        <f t="shared" si="0"/>
        <v>0.4496527777777778</v>
      </c>
      <c r="O10" s="3"/>
    </row>
    <row r="11" spans="1:14" ht="18" customHeight="1">
      <c r="A11" s="57" t="s">
        <v>2</v>
      </c>
      <c r="B11" s="57" t="str">
        <f>B10</f>
        <v>Illawarra Highway</v>
      </c>
      <c r="C11" s="58">
        <v>5.1</v>
      </c>
      <c r="D11" s="83" t="s">
        <v>44</v>
      </c>
      <c r="E11" s="70" t="s">
        <v>7</v>
      </c>
      <c r="F11" s="57" t="s">
        <v>33</v>
      </c>
      <c r="G11" s="58">
        <f t="shared" si="1"/>
        <v>27.6</v>
      </c>
      <c r="H11" s="58">
        <f t="shared" si="4"/>
        <v>23.538461538461537</v>
      </c>
      <c r="I11" s="58">
        <f t="shared" si="2"/>
        <v>23.48936170212766</v>
      </c>
      <c r="J11" s="60"/>
      <c r="K11" s="60">
        <v>13</v>
      </c>
      <c r="L11" s="60">
        <f t="shared" si="3"/>
        <v>70.5</v>
      </c>
      <c r="M11" s="61">
        <f t="shared" si="5"/>
        <v>0.03993055555555555</v>
      </c>
      <c r="N11" s="61">
        <f t="shared" si="0"/>
        <v>0.4586805555555556</v>
      </c>
    </row>
    <row r="12" spans="1:14" ht="18" customHeight="1">
      <c r="A12" s="54" t="s">
        <v>0</v>
      </c>
      <c r="B12" s="57" t="s">
        <v>45</v>
      </c>
      <c r="C12" s="58">
        <v>2.7</v>
      </c>
      <c r="D12" s="79" t="s">
        <v>47</v>
      </c>
      <c r="E12" s="107" t="s">
        <v>95</v>
      </c>
      <c r="F12" s="61" t="s">
        <v>3</v>
      </c>
      <c r="G12" s="58">
        <f t="shared" si="1"/>
        <v>30.3</v>
      </c>
      <c r="H12" s="58">
        <f>C12/K12*60</f>
        <v>23.142857142857142</v>
      </c>
      <c r="I12" s="58">
        <f>G12/L12*60</f>
        <v>23.458064516129035</v>
      </c>
      <c r="J12" s="60"/>
      <c r="K12" s="60">
        <v>7</v>
      </c>
      <c r="L12" s="60">
        <f t="shared" si="3"/>
        <v>77.5</v>
      </c>
      <c r="M12" s="61">
        <f t="shared" si="5"/>
        <v>0.04479166666666666</v>
      </c>
      <c r="N12" s="61">
        <f t="shared" si="0"/>
        <v>0.4635416666666667</v>
      </c>
    </row>
    <row r="13" spans="1:14" ht="18" customHeight="1">
      <c r="A13" s="54" t="s">
        <v>0</v>
      </c>
      <c r="B13" s="57" t="s">
        <v>46</v>
      </c>
      <c r="C13" s="58">
        <v>4</v>
      </c>
      <c r="D13" s="65" t="s">
        <v>48</v>
      </c>
      <c r="E13" s="104" t="s">
        <v>94</v>
      </c>
      <c r="F13" s="61" t="s">
        <v>33</v>
      </c>
      <c r="G13" s="58">
        <f t="shared" si="1"/>
        <v>34.3</v>
      </c>
      <c r="H13" s="58">
        <f>C13/K13*60</f>
        <v>21.81818181818182</v>
      </c>
      <c r="I13" s="58">
        <f>G13/L13*60</f>
        <v>23.25423728813559</v>
      </c>
      <c r="J13" s="60"/>
      <c r="K13" s="60">
        <v>11</v>
      </c>
      <c r="L13" s="60">
        <f t="shared" si="3"/>
        <v>88.5</v>
      </c>
      <c r="M13" s="61">
        <f aca="true" t="shared" si="6" ref="M13:M21">M12+((J13+K13)/1440)</f>
        <v>0.05243055555555555</v>
      </c>
      <c r="N13" s="61">
        <f aca="true" t="shared" si="7" ref="N13:N21">N12+((J13+K13)/1440)</f>
        <v>0.47118055555555555</v>
      </c>
    </row>
    <row r="14" spans="1:14" s="91" customFormat="1" ht="18" customHeight="1">
      <c r="A14" s="84"/>
      <c r="B14" s="85" t="s">
        <v>8</v>
      </c>
      <c r="C14" s="86"/>
      <c r="D14" s="87" t="str">
        <f>D13</f>
        <v>Bundanoon</v>
      </c>
      <c r="E14" s="88"/>
      <c r="F14" s="84"/>
      <c r="G14" s="86"/>
      <c r="H14" s="86"/>
      <c r="I14" s="86"/>
      <c r="J14" s="89">
        <v>30</v>
      </c>
      <c r="K14" s="89"/>
      <c r="L14" s="89"/>
      <c r="M14" s="90">
        <f t="shared" si="6"/>
        <v>0.07326388888888888</v>
      </c>
      <c r="N14" s="90">
        <f t="shared" si="7"/>
        <v>0.49201388888888886</v>
      </c>
    </row>
    <row r="15" spans="1:16" ht="18" customHeight="1">
      <c r="A15" s="54" t="s">
        <v>2</v>
      </c>
      <c r="B15" s="57" t="s">
        <v>52</v>
      </c>
      <c r="C15" s="58">
        <v>7.9</v>
      </c>
      <c r="D15" s="65" t="s">
        <v>49</v>
      </c>
      <c r="E15" s="70" t="s">
        <v>7</v>
      </c>
      <c r="F15" s="61" t="s">
        <v>50</v>
      </c>
      <c r="G15" s="58">
        <f>G13+C15</f>
        <v>42.199999999999996</v>
      </c>
      <c r="H15" s="58">
        <f aca="true" t="shared" si="8" ref="H15:H20">C15/K15*60</f>
        <v>23.700000000000003</v>
      </c>
      <c r="I15" s="58">
        <f aca="true" t="shared" si="9" ref="I15:I20">G15/L15*60</f>
        <v>23.336405529953915</v>
      </c>
      <c r="J15" s="60"/>
      <c r="K15" s="60">
        <v>20</v>
      </c>
      <c r="L15" s="60">
        <f>L13+K15</f>
        <v>108.5</v>
      </c>
      <c r="M15" s="61">
        <f t="shared" si="6"/>
        <v>0.08715277777777777</v>
      </c>
      <c r="N15" s="61">
        <f t="shared" si="7"/>
        <v>0.5059027777777777</v>
      </c>
      <c r="P15" s="59"/>
    </row>
    <row r="16" spans="1:16" ht="18" customHeight="1">
      <c r="A16" s="54" t="s">
        <v>0</v>
      </c>
      <c r="B16" s="57" t="s">
        <v>53</v>
      </c>
      <c r="C16" s="58">
        <v>7.6</v>
      </c>
      <c r="D16" s="65" t="s">
        <v>51</v>
      </c>
      <c r="E16" s="70" t="s">
        <v>7</v>
      </c>
      <c r="F16" s="61" t="s">
        <v>50</v>
      </c>
      <c r="G16" s="58">
        <f>G15+C16</f>
        <v>49.8</v>
      </c>
      <c r="H16" s="58">
        <f t="shared" si="8"/>
        <v>23.999999999999996</v>
      </c>
      <c r="I16" s="58">
        <f t="shared" si="9"/>
        <v>23.435294117647057</v>
      </c>
      <c r="J16" s="60"/>
      <c r="K16" s="60">
        <v>19</v>
      </c>
      <c r="L16" s="60">
        <f>L15+K16</f>
        <v>127.5</v>
      </c>
      <c r="M16" s="61">
        <f t="shared" si="6"/>
        <v>0.10034722222222221</v>
      </c>
      <c r="N16" s="61">
        <f t="shared" si="7"/>
        <v>0.5190972222222221</v>
      </c>
      <c r="P16" s="59"/>
    </row>
    <row r="17" spans="1:14" ht="18" customHeight="1">
      <c r="A17" s="54" t="s">
        <v>0</v>
      </c>
      <c r="B17" s="42" t="s">
        <v>55</v>
      </c>
      <c r="C17" s="58">
        <v>9.4</v>
      </c>
      <c r="D17" s="48" t="s">
        <v>54</v>
      </c>
      <c r="E17" s="70" t="s">
        <v>7</v>
      </c>
      <c r="F17" s="61" t="s">
        <v>50</v>
      </c>
      <c r="G17" s="58">
        <f>G16+C17</f>
        <v>59.199999999999996</v>
      </c>
      <c r="H17" s="58">
        <f t="shared" si="8"/>
        <v>23.5</v>
      </c>
      <c r="I17" s="58">
        <f t="shared" si="9"/>
        <v>23.445544554455445</v>
      </c>
      <c r="J17" s="60"/>
      <c r="K17" s="60">
        <v>24</v>
      </c>
      <c r="L17" s="60">
        <f>L16+K17</f>
        <v>151.5</v>
      </c>
      <c r="M17" s="61">
        <f t="shared" si="6"/>
        <v>0.11701388888888888</v>
      </c>
      <c r="N17" s="61">
        <f t="shared" si="7"/>
        <v>0.5357638888888888</v>
      </c>
    </row>
    <row r="18" spans="1:14" ht="18" customHeight="1">
      <c r="A18" s="54" t="s">
        <v>0</v>
      </c>
      <c r="B18" s="42" t="s">
        <v>57</v>
      </c>
      <c r="C18" s="58">
        <v>5.9</v>
      </c>
      <c r="D18" s="42" t="s">
        <v>58</v>
      </c>
      <c r="E18" s="104" t="s">
        <v>95</v>
      </c>
      <c r="F18" s="61" t="s">
        <v>31</v>
      </c>
      <c r="G18" s="58">
        <f>G17+C18</f>
        <v>65.1</v>
      </c>
      <c r="H18" s="58">
        <f t="shared" si="8"/>
        <v>23.6</v>
      </c>
      <c r="I18" s="58">
        <f t="shared" si="9"/>
        <v>23.459459459459456</v>
      </c>
      <c r="J18" s="60"/>
      <c r="K18" s="60">
        <v>15</v>
      </c>
      <c r="L18" s="60">
        <f>L17+K18</f>
        <v>166.5</v>
      </c>
      <c r="M18" s="61">
        <f t="shared" si="6"/>
        <v>0.12743055555555555</v>
      </c>
      <c r="N18" s="61">
        <f t="shared" si="7"/>
        <v>0.5461805555555554</v>
      </c>
    </row>
    <row r="19" spans="1:14" ht="18" customHeight="1">
      <c r="A19" s="54" t="s">
        <v>2</v>
      </c>
      <c r="B19" s="42" t="str">
        <f>D18</f>
        <v>Old Tallong Rd</v>
      </c>
      <c r="C19" s="58">
        <v>1</v>
      </c>
      <c r="D19" s="42" t="s">
        <v>59</v>
      </c>
      <c r="E19" s="70" t="s">
        <v>7</v>
      </c>
      <c r="F19" s="61" t="s">
        <v>3</v>
      </c>
      <c r="G19" s="58">
        <f>G18+C19</f>
        <v>66.1</v>
      </c>
      <c r="H19" s="58">
        <f t="shared" si="8"/>
        <v>24</v>
      </c>
      <c r="I19" s="58">
        <f t="shared" si="9"/>
        <v>23.467455621301774</v>
      </c>
      <c r="J19" s="60"/>
      <c r="K19" s="60">
        <v>2.5</v>
      </c>
      <c r="L19" s="60">
        <f>L18+K19</f>
        <v>169</v>
      </c>
      <c r="M19" s="61">
        <f t="shared" si="6"/>
        <v>0.12916666666666665</v>
      </c>
      <c r="N19" s="61">
        <f t="shared" si="7"/>
        <v>0.5479166666666666</v>
      </c>
    </row>
    <row r="20" spans="1:14" ht="18" customHeight="1">
      <c r="A20" s="54" t="s">
        <v>2</v>
      </c>
      <c r="B20" s="59" t="s">
        <v>60</v>
      </c>
      <c r="C20" s="58">
        <v>1</v>
      </c>
      <c r="D20" s="48" t="s">
        <v>56</v>
      </c>
      <c r="E20" s="70" t="s">
        <v>7</v>
      </c>
      <c r="F20" s="61" t="s">
        <v>31</v>
      </c>
      <c r="G20" s="58">
        <f>G19+C20</f>
        <v>67.1</v>
      </c>
      <c r="H20" s="58">
        <f t="shared" si="8"/>
        <v>20</v>
      </c>
      <c r="I20" s="58">
        <f t="shared" si="9"/>
        <v>23.406976744186046</v>
      </c>
      <c r="J20" s="60"/>
      <c r="K20" s="60">
        <v>3</v>
      </c>
      <c r="L20" s="60">
        <f>L19+K20</f>
        <v>172</v>
      </c>
      <c r="M20" s="61">
        <f t="shared" si="6"/>
        <v>0.13124999999999998</v>
      </c>
      <c r="N20" s="61">
        <f t="shared" si="7"/>
        <v>0.5499999999999999</v>
      </c>
    </row>
    <row r="21" spans="1:14" ht="18" customHeight="1">
      <c r="A21" s="84"/>
      <c r="B21" s="85" t="s">
        <v>9</v>
      </c>
      <c r="C21" s="86"/>
      <c r="D21" s="87" t="str">
        <f>D20</f>
        <v>Marulan</v>
      </c>
      <c r="E21" s="88"/>
      <c r="F21" s="84"/>
      <c r="G21" s="86"/>
      <c r="H21" s="86"/>
      <c r="I21" s="86"/>
      <c r="J21" s="89">
        <v>30</v>
      </c>
      <c r="K21" s="89"/>
      <c r="L21" s="89"/>
      <c r="M21" s="90">
        <f t="shared" si="6"/>
        <v>0.15208333333333332</v>
      </c>
      <c r="N21" s="90">
        <f t="shared" si="7"/>
        <v>0.5708333333333333</v>
      </c>
    </row>
    <row r="22" spans="1:14" ht="18" customHeight="1">
      <c r="A22" s="57" t="s">
        <v>0</v>
      </c>
      <c r="B22" s="59" t="str">
        <f>B20</f>
        <v>George St</v>
      </c>
      <c r="C22" s="58">
        <v>1</v>
      </c>
      <c r="D22" s="59" t="s">
        <v>61</v>
      </c>
      <c r="E22" s="105" t="s">
        <v>96</v>
      </c>
      <c r="F22" s="61" t="s">
        <v>3</v>
      </c>
      <c r="G22" s="58">
        <f>G20+C22</f>
        <v>68.1</v>
      </c>
      <c r="H22" s="58">
        <f>C22/K22*60</f>
        <v>20</v>
      </c>
      <c r="I22" s="58">
        <f>G22/L22*60</f>
        <v>23.34857142857143</v>
      </c>
      <c r="J22" s="60"/>
      <c r="K22" s="58">
        <v>3</v>
      </c>
      <c r="L22" s="60">
        <f>L20+K22</f>
        <v>175</v>
      </c>
      <c r="M22" s="61">
        <f>M20+((J22+K22)/1440)</f>
        <v>0.1333333333333333</v>
      </c>
      <c r="N22" s="61">
        <f>N20+((J22+K22)/1440)</f>
        <v>0.5520833333333333</v>
      </c>
    </row>
    <row r="23" spans="1:14" ht="18" customHeight="1">
      <c r="A23" s="57" t="s">
        <v>0</v>
      </c>
      <c r="B23" s="59" t="str">
        <f>D22</f>
        <v>Hume Highway</v>
      </c>
      <c r="C23" s="58">
        <v>2.1</v>
      </c>
      <c r="D23" s="57" t="s">
        <v>62</v>
      </c>
      <c r="E23" s="70" t="s">
        <v>7</v>
      </c>
      <c r="F23" s="61" t="s">
        <v>50</v>
      </c>
      <c r="G23" s="58">
        <f>G22+C23</f>
        <v>70.19999999999999</v>
      </c>
      <c r="H23" s="58">
        <f>C23/K23*60</f>
        <v>25.200000000000003</v>
      </c>
      <c r="I23" s="58">
        <f>G23/L23*60</f>
        <v>23.4</v>
      </c>
      <c r="J23" s="60"/>
      <c r="K23" s="60">
        <v>5</v>
      </c>
      <c r="L23" s="60">
        <f>L22+K23</f>
        <v>180</v>
      </c>
      <c r="M23" s="61">
        <f>M22+((J23+K23)/1440)</f>
        <v>0.1368055555555555</v>
      </c>
      <c r="N23" s="61">
        <f>N22+((J23+K23)/1440)</f>
        <v>0.5555555555555555</v>
      </c>
    </row>
    <row r="24" spans="1:14" ht="18" customHeight="1">
      <c r="A24" s="57" t="s">
        <v>2</v>
      </c>
      <c r="B24" s="57" t="str">
        <f>D23</f>
        <v>Marulan South Rd</v>
      </c>
      <c r="C24" s="58">
        <v>1</v>
      </c>
      <c r="D24" s="57" t="s">
        <v>63</v>
      </c>
      <c r="E24" s="104" t="s">
        <v>95</v>
      </c>
      <c r="F24" s="61" t="s">
        <v>50</v>
      </c>
      <c r="G24" s="58">
        <f aca="true" t="shared" si="10" ref="G24:G31">G23+C24</f>
        <v>71.19999999999999</v>
      </c>
      <c r="H24" s="58">
        <f aca="true" t="shared" si="11" ref="H24:H31">C24/K24*60</f>
        <v>20</v>
      </c>
      <c r="I24" s="58">
        <f aca="true" t="shared" si="12" ref="I24:I31">G24/L24*60</f>
        <v>23.344262295081965</v>
      </c>
      <c r="J24" s="60"/>
      <c r="K24" s="60">
        <v>3</v>
      </c>
      <c r="L24" s="60">
        <f aca="true" t="shared" si="13" ref="L24:L31">L23+K24</f>
        <v>183</v>
      </c>
      <c r="M24" s="61">
        <f aca="true" t="shared" si="14" ref="M24:M31">M23+((J24+K24)/1440)</f>
        <v>0.13888888888888884</v>
      </c>
      <c r="N24" s="61">
        <f aca="true" t="shared" si="15" ref="N24:N31">N23+((J24+K24)/1440)</f>
        <v>0.5576388888888888</v>
      </c>
    </row>
    <row r="25" spans="1:14" ht="18" customHeight="1">
      <c r="A25" s="57" t="s">
        <v>4</v>
      </c>
      <c r="B25" s="57" t="str">
        <f>D24</f>
        <v>Jerrara Rd</v>
      </c>
      <c r="C25" s="58">
        <v>14.7</v>
      </c>
      <c r="D25" s="57" t="s">
        <v>73</v>
      </c>
      <c r="E25" s="106" t="s">
        <v>97</v>
      </c>
      <c r="F25" s="61" t="s">
        <v>50</v>
      </c>
      <c r="G25" s="58">
        <f t="shared" si="10"/>
        <v>85.89999999999999</v>
      </c>
      <c r="H25" s="58">
        <f t="shared" si="11"/>
        <v>25.2</v>
      </c>
      <c r="I25" s="58">
        <f t="shared" si="12"/>
        <v>23.642201834862384</v>
      </c>
      <c r="J25" s="60"/>
      <c r="K25" s="60">
        <v>35</v>
      </c>
      <c r="L25" s="60">
        <f t="shared" si="13"/>
        <v>218</v>
      </c>
      <c r="M25" s="61">
        <f t="shared" si="14"/>
        <v>0.1631944444444444</v>
      </c>
      <c r="N25" s="61">
        <f t="shared" si="15"/>
        <v>0.5819444444444444</v>
      </c>
    </row>
    <row r="26" spans="1:14" ht="18" customHeight="1">
      <c r="A26" s="57" t="s">
        <v>2</v>
      </c>
      <c r="B26" s="57" t="s">
        <v>64</v>
      </c>
      <c r="C26" s="58">
        <v>0.5</v>
      </c>
      <c r="D26" s="92" t="s">
        <v>65</v>
      </c>
      <c r="E26" s="70" t="s">
        <v>7</v>
      </c>
      <c r="F26" s="61" t="s">
        <v>50</v>
      </c>
      <c r="G26" s="58">
        <f t="shared" si="10"/>
        <v>86.39999999999999</v>
      </c>
      <c r="H26" s="58">
        <f t="shared" si="11"/>
        <v>30</v>
      </c>
      <c r="I26" s="58">
        <f t="shared" si="12"/>
        <v>23.671232876712324</v>
      </c>
      <c r="J26" s="60"/>
      <c r="K26" s="60">
        <v>1</v>
      </c>
      <c r="L26" s="60">
        <f t="shared" si="13"/>
        <v>219</v>
      </c>
      <c r="M26" s="61">
        <f t="shared" si="14"/>
        <v>0.16388888888888883</v>
      </c>
      <c r="N26" s="61">
        <f t="shared" si="15"/>
        <v>0.5826388888888888</v>
      </c>
    </row>
    <row r="27" spans="1:14" ht="18" customHeight="1">
      <c r="A27" s="57" t="s">
        <v>0</v>
      </c>
      <c r="B27" s="59" t="str">
        <f>D26</f>
        <v>Oallen Ford Rd</v>
      </c>
      <c r="C27" s="58">
        <v>2</v>
      </c>
      <c r="D27" s="57" t="s">
        <v>66</v>
      </c>
      <c r="E27" s="70" t="s">
        <v>7</v>
      </c>
      <c r="F27" s="61" t="s">
        <v>50</v>
      </c>
      <c r="G27" s="58">
        <f t="shared" si="10"/>
        <v>88.39999999999999</v>
      </c>
      <c r="H27" s="58">
        <f t="shared" si="11"/>
        <v>24</v>
      </c>
      <c r="I27" s="58">
        <f t="shared" si="12"/>
        <v>23.678571428571427</v>
      </c>
      <c r="J27" s="60"/>
      <c r="K27" s="60">
        <v>5</v>
      </c>
      <c r="L27" s="60">
        <f t="shared" si="13"/>
        <v>224</v>
      </c>
      <c r="M27" s="61">
        <f t="shared" si="14"/>
        <v>0.16736111111111104</v>
      </c>
      <c r="N27" s="61">
        <f t="shared" si="15"/>
        <v>0.586111111111111</v>
      </c>
    </row>
    <row r="28" spans="1:14" ht="18" customHeight="1">
      <c r="A28" s="57" t="s">
        <v>4</v>
      </c>
      <c r="B28" s="57" t="str">
        <f>D27</f>
        <v>Lumley Rd</v>
      </c>
      <c r="C28" s="58">
        <v>7</v>
      </c>
      <c r="D28" s="57" t="s">
        <v>68</v>
      </c>
      <c r="E28" s="70" t="s">
        <v>7</v>
      </c>
      <c r="F28" s="61" t="s">
        <v>50</v>
      </c>
      <c r="G28" s="58">
        <f t="shared" si="10"/>
        <v>95.39999999999999</v>
      </c>
      <c r="H28" s="58">
        <f t="shared" si="11"/>
        <v>24.705882352941174</v>
      </c>
      <c r="I28" s="58">
        <f t="shared" si="12"/>
        <v>23.751037344398338</v>
      </c>
      <c r="J28" s="60"/>
      <c r="K28" s="60">
        <v>17</v>
      </c>
      <c r="L28" s="60">
        <f t="shared" si="13"/>
        <v>241</v>
      </c>
      <c r="M28" s="61">
        <f t="shared" si="14"/>
        <v>0.17916666666666659</v>
      </c>
      <c r="N28" s="61">
        <f t="shared" si="15"/>
        <v>0.5979166666666665</v>
      </c>
    </row>
    <row r="29" spans="1:14" ht="18" customHeight="1">
      <c r="A29" s="57" t="s">
        <v>0</v>
      </c>
      <c r="B29" s="59" t="s">
        <v>67</v>
      </c>
      <c r="C29" s="58">
        <v>1</v>
      </c>
      <c r="D29" s="93" t="s">
        <v>69</v>
      </c>
      <c r="E29" s="70" t="s">
        <v>7</v>
      </c>
      <c r="F29" s="61" t="s">
        <v>50</v>
      </c>
      <c r="G29" s="58">
        <f t="shared" si="10"/>
        <v>96.39999999999999</v>
      </c>
      <c r="H29" s="58">
        <f t="shared" si="11"/>
        <v>20</v>
      </c>
      <c r="I29" s="58">
        <f t="shared" si="12"/>
        <v>23.704918032786885</v>
      </c>
      <c r="J29" s="60"/>
      <c r="K29" s="60">
        <v>3</v>
      </c>
      <c r="L29" s="60">
        <f t="shared" si="13"/>
        <v>244</v>
      </c>
      <c r="M29" s="61">
        <f t="shared" si="14"/>
        <v>0.1812499999999999</v>
      </c>
      <c r="N29" s="61">
        <f t="shared" si="15"/>
        <v>0.5999999999999999</v>
      </c>
    </row>
    <row r="30" spans="1:14" ht="18" customHeight="1">
      <c r="A30" s="57" t="s">
        <v>0</v>
      </c>
      <c r="B30" s="59" t="str">
        <f>B29</f>
        <v>Glenoval Rd</v>
      </c>
      <c r="C30" s="58">
        <v>5.5</v>
      </c>
      <c r="D30" s="57" t="s">
        <v>70</v>
      </c>
      <c r="E30" s="70" t="s">
        <v>7</v>
      </c>
      <c r="F30" s="61" t="s">
        <v>31</v>
      </c>
      <c r="G30" s="58">
        <f t="shared" si="10"/>
        <v>101.89999999999999</v>
      </c>
      <c r="H30" s="58">
        <f t="shared" si="11"/>
        <v>20.625</v>
      </c>
      <c r="I30" s="58">
        <f t="shared" si="12"/>
        <v>23.515384615384612</v>
      </c>
      <c r="J30" s="60"/>
      <c r="K30" s="60">
        <v>16</v>
      </c>
      <c r="L30" s="60">
        <f t="shared" si="13"/>
        <v>260</v>
      </c>
      <c r="M30" s="61">
        <f t="shared" si="14"/>
        <v>0.192361111111111</v>
      </c>
      <c r="N30" s="61">
        <f t="shared" si="15"/>
        <v>0.6111111111111109</v>
      </c>
    </row>
    <row r="31" spans="1:14" ht="18" customHeight="1">
      <c r="A31" s="57" t="s">
        <v>2</v>
      </c>
      <c r="B31" s="57" t="str">
        <f>D30</f>
        <v>Braidwood Rd</v>
      </c>
      <c r="C31" s="58">
        <v>6</v>
      </c>
      <c r="D31" s="57" t="s">
        <v>72</v>
      </c>
      <c r="E31" s="70" t="s">
        <v>7</v>
      </c>
      <c r="F31" s="61" t="s">
        <v>3</v>
      </c>
      <c r="G31" s="58">
        <f t="shared" si="10"/>
        <v>107.89999999999999</v>
      </c>
      <c r="H31" s="58">
        <f t="shared" si="11"/>
        <v>21.176470588235297</v>
      </c>
      <c r="I31" s="58">
        <f t="shared" si="12"/>
        <v>23.371841155234655</v>
      </c>
      <c r="J31" s="60"/>
      <c r="K31" s="60">
        <v>17</v>
      </c>
      <c r="L31" s="60">
        <f t="shared" si="13"/>
        <v>277</v>
      </c>
      <c r="M31" s="61">
        <f t="shared" si="14"/>
        <v>0.20416666666666655</v>
      </c>
      <c r="N31" s="61">
        <f t="shared" si="15"/>
        <v>0.6229166666666665</v>
      </c>
    </row>
    <row r="32" spans="1:14" ht="18" customHeight="1">
      <c r="A32" s="57" t="s">
        <v>4</v>
      </c>
      <c r="B32" s="57" t="str">
        <f>D31</f>
        <v>Bungendore Rd</v>
      </c>
      <c r="C32" s="58">
        <v>3.2</v>
      </c>
      <c r="D32" s="93" t="s">
        <v>71</v>
      </c>
      <c r="E32" s="70" t="s">
        <v>7</v>
      </c>
      <c r="F32" s="61" t="s">
        <v>31</v>
      </c>
      <c r="G32" s="58">
        <f>G31+C32</f>
        <v>111.1</v>
      </c>
      <c r="H32" s="58">
        <f>C32/K32*60</f>
        <v>21.333333333333336</v>
      </c>
      <c r="I32" s="58">
        <f>G32/L32*60</f>
        <v>23.307692307692307</v>
      </c>
      <c r="J32" s="60"/>
      <c r="K32" s="60">
        <v>9</v>
      </c>
      <c r="L32" s="60">
        <f>L31+K32</f>
        <v>286</v>
      </c>
      <c r="M32" s="61">
        <f>M31+((J32+K32)/1440)</f>
        <v>0.21041666666666656</v>
      </c>
      <c r="N32" s="61">
        <f>N31+((J32+K32)/1440)</f>
        <v>0.6291666666666664</v>
      </c>
    </row>
    <row r="33" spans="1:15" ht="22.5" customHeight="1">
      <c r="A33" s="73"/>
      <c r="B33" s="73"/>
      <c r="C33" s="74">
        <f>SUM(C2:C32)</f>
        <v>111.1</v>
      </c>
      <c r="D33" s="71" t="str">
        <f>D32</f>
        <v>Tarago</v>
      </c>
      <c r="E33" s="73"/>
      <c r="F33" s="73"/>
      <c r="G33" s="75">
        <f>G32</f>
        <v>111.1</v>
      </c>
      <c r="H33" s="76" t="s">
        <v>5</v>
      </c>
      <c r="I33" s="56">
        <f>I32</f>
        <v>23.307692307692307</v>
      </c>
      <c r="J33" s="77">
        <f>SUM(J3:J32)</f>
        <v>60</v>
      </c>
      <c r="K33" s="77">
        <f>SUM(K2:K32)</f>
        <v>286</v>
      </c>
      <c r="L33" s="78">
        <f>L32</f>
        <v>286</v>
      </c>
      <c r="M33" s="64">
        <f>(J33+K33)/1440</f>
        <v>0.24027777777777778</v>
      </c>
      <c r="N33" s="64" t="s">
        <v>6</v>
      </c>
      <c r="O33" s="27" t="s">
        <v>5</v>
      </c>
    </row>
    <row r="34" spans="1:15" ht="21" customHeight="1">
      <c r="A34" s="38"/>
      <c r="B34" s="38"/>
      <c r="C34" s="39" t="s">
        <v>13</v>
      </c>
      <c r="D34" s="38"/>
      <c r="E34" s="39" t="s">
        <v>10</v>
      </c>
      <c r="F34" s="40" t="s">
        <v>5</v>
      </c>
      <c r="G34" s="39" t="s">
        <v>11</v>
      </c>
      <c r="H34" s="40" t="s">
        <v>5</v>
      </c>
      <c r="I34" s="50" t="s">
        <v>14</v>
      </c>
      <c r="J34" s="42"/>
      <c r="K34" s="43"/>
      <c r="L34" s="44"/>
      <c r="M34" s="40" t="s">
        <v>15</v>
      </c>
      <c r="N34" s="66">
        <f>N3</f>
        <v>0.40972222222222227</v>
      </c>
      <c r="O34" s="22"/>
    </row>
    <row r="35" spans="1:15" ht="24.75" customHeight="1">
      <c r="A35" s="40">
        <v>1</v>
      </c>
      <c r="B35" s="72" t="str">
        <f>B3</f>
        <v>Mittagong</v>
      </c>
      <c r="C35" s="40" t="s">
        <v>12</v>
      </c>
      <c r="D35" s="40" t="str">
        <f>D13</f>
        <v>Bundanoon</v>
      </c>
      <c r="E35" s="41">
        <f>G13</f>
        <v>34.3</v>
      </c>
      <c r="F35" s="41">
        <f>E35</f>
        <v>34.3</v>
      </c>
      <c r="G35" s="45">
        <f>L13</f>
        <v>88.5</v>
      </c>
      <c r="H35" s="41" t="s">
        <v>5</v>
      </c>
      <c r="I35" s="45">
        <f>E35*60/G35</f>
        <v>23.25423728813559</v>
      </c>
      <c r="J35" s="42"/>
      <c r="K35" s="43"/>
      <c r="L35" s="46"/>
      <c r="M35" s="40" t="s">
        <v>16</v>
      </c>
      <c r="N35" s="67">
        <f>N32</f>
        <v>0.6291666666666664</v>
      </c>
      <c r="O35" s="23" t="s">
        <v>5</v>
      </c>
    </row>
    <row r="36" spans="1:15" ht="18" customHeight="1">
      <c r="A36" s="40">
        <v>2</v>
      </c>
      <c r="B36" s="40" t="str">
        <f>D35</f>
        <v>Bundanoon</v>
      </c>
      <c r="C36" s="40" t="s">
        <v>12</v>
      </c>
      <c r="D36" s="40" t="str">
        <f>D20</f>
        <v>Marulan</v>
      </c>
      <c r="E36" s="41">
        <f>G20-G13</f>
        <v>32.8</v>
      </c>
      <c r="F36" s="41">
        <f>F35+E36</f>
        <v>67.1</v>
      </c>
      <c r="G36" s="45">
        <f>L20-L13</f>
        <v>83.5</v>
      </c>
      <c r="H36" s="41" t="s">
        <v>5</v>
      </c>
      <c r="I36" s="45">
        <f>E36*60/G36</f>
        <v>23.5688622754491</v>
      </c>
      <c r="J36" s="42"/>
      <c r="K36" s="43"/>
      <c r="L36" s="42"/>
      <c r="M36" s="40" t="str">
        <f>M39</f>
        <v>Total </v>
      </c>
      <c r="N36" s="47">
        <f>N35-N34</f>
        <v>0.21944444444444416</v>
      </c>
      <c r="O36" s="23" t="s">
        <v>5</v>
      </c>
    </row>
    <row r="37" spans="1:15" ht="23.25" customHeight="1">
      <c r="A37" s="40">
        <v>3</v>
      </c>
      <c r="B37" s="40" t="str">
        <f>D36</f>
        <v>Marulan</v>
      </c>
      <c r="C37" s="40" t="s">
        <v>12</v>
      </c>
      <c r="D37" s="72" t="str">
        <f>D32</f>
        <v>Tarago</v>
      </c>
      <c r="E37" s="96">
        <f>G32-G20</f>
        <v>44</v>
      </c>
      <c r="F37" s="41">
        <f>F36+E37</f>
        <v>111.1</v>
      </c>
      <c r="G37" s="94">
        <f>L32-L20</f>
        <v>114</v>
      </c>
      <c r="H37" s="41" t="s">
        <v>5</v>
      </c>
      <c r="I37" s="95">
        <f>E37*60/G37</f>
        <v>23.157894736842106</v>
      </c>
      <c r="J37" s="42"/>
      <c r="K37" s="43"/>
      <c r="L37" s="42"/>
      <c r="M37" s="40" t="s">
        <v>18</v>
      </c>
      <c r="N37" s="47">
        <f>K33/1440</f>
        <v>0.1986111111111111</v>
      </c>
      <c r="O37" s="26" t="s">
        <v>5</v>
      </c>
    </row>
    <row r="38" spans="1:15" ht="22.5" customHeight="1">
      <c r="A38" s="40"/>
      <c r="B38" s="40"/>
      <c r="C38" s="40"/>
      <c r="D38" s="72"/>
      <c r="E38" s="41">
        <f>SUM(E35:E37)</f>
        <v>111.1</v>
      </c>
      <c r="F38" s="41"/>
      <c r="G38" s="45">
        <f>SUM(G35:G37)</f>
        <v>286</v>
      </c>
      <c r="H38" s="41" t="s">
        <v>5</v>
      </c>
      <c r="I38" s="44">
        <f>E38*60/G38</f>
        <v>23.307692307692307</v>
      </c>
      <c r="J38" s="42"/>
      <c r="K38" s="43"/>
      <c r="L38" s="42"/>
      <c r="M38" s="48" t="s">
        <v>19</v>
      </c>
      <c r="N38" s="69">
        <f>J33/1440</f>
        <v>0.041666666666666664</v>
      </c>
      <c r="O38" s="25" t="s">
        <v>5</v>
      </c>
    </row>
    <row r="39" spans="1:15" ht="24" customHeight="1">
      <c r="A39" s="40"/>
      <c r="B39" s="40"/>
      <c r="C39" s="40"/>
      <c r="D39" s="72"/>
      <c r="E39" s="41"/>
      <c r="F39" s="45"/>
      <c r="G39" s="45"/>
      <c r="H39" s="41" t="s">
        <v>5</v>
      </c>
      <c r="I39" s="45" t="s">
        <v>5</v>
      </c>
      <c r="J39" s="42"/>
      <c r="K39" s="43"/>
      <c r="L39" s="49"/>
      <c r="M39" s="40" t="s">
        <v>17</v>
      </c>
      <c r="N39" s="47">
        <f>N35-N34</f>
        <v>0.21944444444444416</v>
      </c>
      <c r="O39" s="26" t="s">
        <v>5</v>
      </c>
    </row>
    <row r="40" spans="1:15" ht="18" customHeight="1">
      <c r="A40" s="40"/>
      <c r="B40" s="40"/>
      <c r="C40" s="40"/>
      <c r="D40" s="40"/>
      <c r="E40" s="68"/>
      <c r="F40" s="41"/>
      <c r="G40" s="68"/>
      <c r="H40" s="41" t="s">
        <v>5</v>
      </c>
      <c r="I40" s="45" t="s">
        <v>5</v>
      </c>
      <c r="J40" s="42"/>
      <c r="K40" s="43"/>
      <c r="L40" s="42"/>
      <c r="M40" s="40" t="s">
        <v>26</v>
      </c>
      <c r="N40" s="52">
        <f>I33</f>
        <v>23.307692307692307</v>
      </c>
      <c r="O40" s="24" t="s">
        <v>5</v>
      </c>
    </row>
    <row r="41" spans="1:15" ht="18" customHeight="1">
      <c r="A41" s="38"/>
      <c r="B41" s="38"/>
      <c r="C41" s="38"/>
      <c r="D41" s="38"/>
      <c r="E41" s="62" t="s">
        <v>5</v>
      </c>
      <c r="F41" s="65" t="s">
        <v>5</v>
      </c>
      <c r="G41" s="62" t="s">
        <v>5</v>
      </c>
      <c r="H41" s="41" t="s">
        <v>5</v>
      </c>
      <c r="I41" s="45" t="s">
        <v>5</v>
      </c>
      <c r="J41" s="42"/>
      <c r="K41" s="43"/>
      <c r="L41" s="43"/>
      <c r="M41" s="40" t="s">
        <v>22</v>
      </c>
      <c r="N41" s="51">
        <f>C33</f>
        <v>111.1</v>
      </c>
      <c r="O41" s="25" t="s">
        <v>5</v>
      </c>
    </row>
    <row r="42" spans="1:15" ht="18" customHeight="1">
      <c r="A42" s="37"/>
      <c r="B42" s="37"/>
      <c r="C42" s="37"/>
      <c r="D42" s="28"/>
      <c r="E42" s="29"/>
      <c r="F42" s="29"/>
      <c r="G42" s="29"/>
      <c r="H42" s="30"/>
      <c r="I42" s="45" t="s">
        <v>5</v>
      </c>
      <c r="J42" s="30"/>
      <c r="K42" s="31"/>
      <c r="L42" s="31"/>
      <c r="O42" s="7"/>
    </row>
    <row r="43" spans="1:15" ht="18" customHeight="1">
      <c r="A43" s="37"/>
      <c r="B43" s="37"/>
      <c r="C43" s="37"/>
      <c r="D43" s="28"/>
      <c r="E43" s="29"/>
      <c r="F43" s="29"/>
      <c r="G43" s="29"/>
      <c r="H43" s="30"/>
      <c r="I43" s="30"/>
      <c r="J43" s="17"/>
      <c r="K43" s="18"/>
      <c r="L43" s="18"/>
      <c r="M43" s="18"/>
      <c r="N43" s="11"/>
      <c r="O43" s="11"/>
    </row>
    <row r="44" spans="1:15" ht="18" customHeight="1">
      <c r="A44" s="37"/>
      <c r="B44" s="37"/>
      <c r="C44" s="37"/>
      <c r="D44" s="28"/>
      <c r="E44" s="29"/>
      <c r="F44" s="29"/>
      <c r="G44" s="29"/>
      <c r="H44" s="30"/>
      <c r="I44" s="30"/>
      <c r="J44" s="17"/>
      <c r="K44" s="18"/>
      <c r="L44" s="18"/>
      <c r="M44" s="18"/>
      <c r="N44" s="11"/>
      <c r="O44" s="11"/>
    </row>
    <row r="45" spans="1:15" ht="18" customHeight="1">
      <c r="A45" s="37"/>
      <c r="B45" s="37"/>
      <c r="C45" s="37"/>
      <c r="D45" s="28"/>
      <c r="E45" s="29"/>
      <c r="F45" s="29"/>
      <c r="G45" s="29"/>
      <c r="H45" s="30"/>
      <c r="I45" s="30"/>
      <c r="J45" s="17"/>
      <c r="K45" s="18"/>
      <c r="L45" s="18"/>
      <c r="M45" s="18"/>
      <c r="N45" s="11"/>
      <c r="O45" s="11"/>
    </row>
    <row r="46" spans="1:15" ht="18" customHeight="1">
      <c r="A46" s="37"/>
      <c r="B46" s="37"/>
      <c r="C46" s="37"/>
      <c r="D46" s="28"/>
      <c r="E46" s="29"/>
      <c r="F46" s="29"/>
      <c r="G46" s="29"/>
      <c r="H46" s="30"/>
      <c r="I46" s="30"/>
      <c r="J46" s="17"/>
      <c r="K46" s="18"/>
      <c r="L46" s="18"/>
      <c r="M46" s="18"/>
      <c r="N46" s="11"/>
      <c r="O46" s="11"/>
    </row>
    <row r="47" spans="1:15" ht="18" customHeight="1">
      <c r="A47" s="37"/>
      <c r="B47" s="37"/>
      <c r="C47" s="37"/>
      <c r="D47" s="28"/>
      <c r="E47" s="29"/>
      <c r="F47" s="29"/>
      <c r="G47" s="29"/>
      <c r="H47" s="30"/>
      <c r="I47" s="30"/>
      <c r="J47" s="17"/>
      <c r="K47" s="18"/>
      <c r="L47" s="18"/>
      <c r="M47" s="18"/>
      <c r="N47" s="11"/>
      <c r="O47" s="11"/>
    </row>
    <row r="48" spans="1:15" ht="18" customHeight="1">
      <c r="A48" s="37"/>
      <c r="B48" s="37"/>
      <c r="C48" s="37"/>
      <c r="D48" s="28"/>
      <c r="E48" s="29"/>
      <c r="F48" s="29"/>
      <c r="G48" s="29"/>
      <c r="H48" s="30"/>
      <c r="I48" s="30"/>
      <c r="J48" s="18"/>
      <c r="K48" s="19"/>
      <c r="L48" s="19"/>
      <c r="M48" s="19"/>
      <c r="N48" s="11"/>
      <c r="O48" s="11"/>
    </row>
    <row r="49" spans="1:14" ht="18" customHeight="1">
      <c r="A49" s="37"/>
      <c r="B49" s="37"/>
      <c r="C49" s="37"/>
      <c r="D49" s="28"/>
      <c r="E49" s="29"/>
      <c r="F49" s="29"/>
      <c r="G49" s="29"/>
      <c r="H49" s="30"/>
      <c r="I49" s="30"/>
      <c r="J49" s="17"/>
      <c r="K49" s="19"/>
      <c r="L49" s="19"/>
      <c r="M49" s="19"/>
      <c r="N49" s="11"/>
    </row>
    <row r="50" spans="1:14" ht="18" customHeight="1">
      <c r="A50" s="37"/>
      <c r="B50" s="37"/>
      <c r="C50" s="37"/>
      <c r="D50" s="28"/>
      <c r="E50" s="29"/>
      <c r="F50" s="29"/>
      <c r="G50" s="29"/>
      <c r="H50" s="30"/>
      <c r="I50" s="30"/>
      <c r="J50" s="15"/>
      <c r="K50" s="16"/>
      <c r="L50" s="16"/>
      <c r="M50" s="16"/>
      <c r="N50" s="7"/>
    </row>
    <row r="51" spans="4:14" ht="12.75">
      <c r="D51" s="8"/>
      <c r="E51" s="17"/>
      <c r="F51" s="17"/>
      <c r="G51" s="17"/>
      <c r="H51" s="18"/>
      <c r="I51" s="18"/>
      <c r="J51" s="18"/>
      <c r="K51" s="19"/>
      <c r="L51" s="19"/>
      <c r="M51" s="19"/>
      <c r="N51" s="7"/>
    </row>
    <row r="52" spans="4:14" ht="12.75">
      <c r="D52" s="8"/>
      <c r="E52" s="17"/>
      <c r="F52" s="17"/>
      <c r="G52" s="17"/>
      <c r="H52" s="18"/>
      <c r="I52" s="18"/>
      <c r="J52" s="18"/>
      <c r="K52" s="18"/>
      <c r="L52" s="18"/>
      <c r="M52" s="18"/>
      <c r="N52" s="11"/>
    </row>
    <row r="53" spans="4:14" ht="12.75">
      <c r="D53" s="12"/>
      <c r="E53" s="20"/>
      <c r="F53" s="20"/>
      <c r="G53" s="17"/>
      <c r="H53" s="17"/>
      <c r="I53" s="17"/>
      <c r="J53" s="17"/>
      <c r="K53" s="18"/>
      <c r="L53" s="18"/>
      <c r="M53" s="18"/>
      <c r="N53" s="11"/>
    </row>
    <row r="54" spans="4:14" ht="12.75">
      <c r="D54" s="13"/>
      <c r="E54" s="21"/>
      <c r="F54" s="21"/>
      <c r="G54" s="17"/>
      <c r="H54" s="17"/>
      <c r="I54" s="17"/>
      <c r="J54" s="17"/>
      <c r="K54" s="18"/>
      <c r="L54" s="18"/>
      <c r="M54" s="18"/>
      <c r="N54" s="11"/>
    </row>
    <row r="55" spans="4:14" ht="12.75">
      <c r="D55" s="8"/>
      <c r="E55" s="17"/>
      <c r="F55" s="17"/>
      <c r="G55" s="17"/>
      <c r="H55" s="18"/>
      <c r="I55" s="18"/>
      <c r="J55" s="18"/>
      <c r="K55" s="19"/>
      <c r="L55" s="19"/>
      <c r="M55" s="19"/>
      <c r="N55" s="7"/>
    </row>
    <row r="56" spans="4:14" ht="12.75">
      <c r="D56" s="8"/>
      <c r="E56" s="8"/>
      <c r="F56" s="8"/>
      <c r="G56" s="9"/>
      <c r="H56" s="10"/>
      <c r="I56" s="10"/>
      <c r="J56" s="10"/>
      <c r="K56" s="11"/>
      <c r="L56" s="11"/>
      <c r="M56" s="11"/>
      <c r="N56" s="7"/>
    </row>
    <row r="57" spans="4:14" ht="12.75">
      <c r="D57" s="8"/>
      <c r="E57" s="8"/>
      <c r="F57" s="8"/>
      <c r="G57" s="9"/>
      <c r="H57" s="10"/>
      <c r="I57" s="10"/>
      <c r="J57" s="10"/>
      <c r="K57" s="11"/>
      <c r="L57" s="11"/>
      <c r="M57" s="11"/>
      <c r="N57" s="7"/>
    </row>
    <row r="58" spans="4:14" ht="12.75">
      <c r="D58" s="8"/>
      <c r="E58" s="8"/>
      <c r="F58" s="8"/>
      <c r="G58" s="9"/>
      <c r="H58" s="9"/>
      <c r="I58" s="9"/>
      <c r="J58" s="9"/>
      <c r="K58" s="10"/>
      <c r="L58" s="10"/>
      <c r="M58" s="10"/>
      <c r="N58" s="11"/>
    </row>
    <row r="59" spans="4:14" ht="12.75">
      <c r="D59" s="8"/>
      <c r="E59" s="8"/>
      <c r="F59" s="8"/>
      <c r="G59" s="9"/>
      <c r="H59" s="9"/>
      <c r="I59" s="9"/>
      <c r="J59" s="9"/>
      <c r="K59" s="10"/>
      <c r="L59" s="10"/>
      <c r="M59" s="10"/>
      <c r="N59" s="11"/>
    </row>
    <row r="60" spans="4:14" ht="12.75">
      <c r="D60" s="8"/>
      <c r="E60" s="8"/>
      <c r="F60" s="8"/>
      <c r="G60" s="9"/>
      <c r="H60" s="9"/>
      <c r="I60" s="9"/>
      <c r="J60" s="9"/>
      <c r="K60" s="10"/>
      <c r="L60" s="10"/>
      <c r="M60" s="10"/>
      <c r="N60" s="11"/>
    </row>
    <row r="61" spans="4:14" ht="12.75">
      <c r="D61" s="8"/>
      <c r="E61" s="8"/>
      <c r="F61" s="8"/>
      <c r="G61" s="9"/>
      <c r="H61" s="9"/>
      <c r="I61" s="9"/>
      <c r="J61" s="9"/>
      <c r="K61" s="10"/>
      <c r="L61" s="10"/>
      <c r="M61" s="10"/>
      <c r="N61" s="11"/>
    </row>
    <row r="62" spans="4:14" ht="12.75">
      <c r="D62" s="8"/>
      <c r="E62" s="8"/>
      <c r="F62" s="8"/>
      <c r="G62" s="9"/>
      <c r="H62" s="9"/>
      <c r="I62" s="9"/>
      <c r="J62" s="9"/>
      <c r="K62" s="10"/>
      <c r="L62" s="10"/>
      <c r="M62" s="10"/>
      <c r="N62" s="11"/>
    </row>
    <row r="63" spans="4:14" ht="12.75">
      <c r="D63" s="8"/>
      <c r="E63" s="8"/>
      <c r="F63" s="8"/>
      <c r="G63" s="9"/>
      <c r="H63" s="10"/>
      <c r="I63" s="10"/>
      <c r="J63" s="10"/>
      <c r="K63" s="11"/>
      <c r="L63" s="11"/>
      <c r="M63" s="11"/>
      <c r="N63" s="11"/>
    </row>
    <row r="64" spans="4:14" ht="12.75">
      <c r="D64" s="8"/>
      <c r="E64" s="8"/>
      <c r="F64" s="8"/>
      <c r="G64" s="9"/>
      <c r="H64" s="9"/>
      <c r="I64" s="9"/>
      <c r="J64" s="9"/>
      <c r="K64" s="11"/>
      <c r="L64" s="11"/>
      <c r="M64" s="11"/>
      <c r="N64" s="11"/>
    </row>
    <row r="65" spans="4:14" ht="12.75">
      <c r="D65" s="4"/>
      <c r="E65" s="4"/>
      <c r="F65" s="4"/>
      <c r="G65" s="5"/>
      <c r="H65" s="6"/>
      <c r="I65" s="6"/>
      <c r="J65" s="6"/>
      <c r="K65" s="7"/>
      <c r="L65" s="7"/>
      <c r="M65" s="7"/>
      <c r="N65" s="7"/>
    </row>
    <row r="66" spans="4:14" ht="12.75">
      <c r="D66" s="8"/>
      <c r="E66" s="8"/>
      <c r="F66" s="8"/>
      <c r="G66" s="9"/>
      <c r="H66" s="10"/>
      <c r="I66" s="10"/>
      <c r="J66" s="10"/>
      <c r="K66" s="11"/>
      <c r="L66" s="11"/>
      <c r="M66" s="11"/>
      <c r="N66" s="7"/>
    </row>
    <row r="67" spans="4:14" ht="12.75">
      <c r="D67" s="8"/>
      <c r="E67" s="8"/>
      <c r="F67" s="8"/>
      <c r="G67" s="9"/>
      <c r="H67" s="10"/>
      <c r="I67" s="10"/>
      <c r="J67" s="10"/>
      <c r="K67" s="10"/>
      <c r="L67" s="10"/>
      <c r="M67" s="10"/>
      <c r="N67" s="11"/>
    </row>
    <row r="68" spans="4:14" ht="12.75">
      <c r="D68" s="12"/>
      <c r="E68" s="12"/>
      <c r="F68" s="12"/>
      <c r="G68" s="9"/>
      <c r="H68" s="9"/>
      <c r="I68" s="9"/>
      <c r="J68" s="9"/>
      <c r="K68" s="10"/>
      <c r="L68" s="10"/>
      <c r="M68" s="10"/>
      <c r="N68" s="11"/>
    </row>
    <row r="69" spans="4:14" ht="12.75">
      <c r="D69" s="13"/>
      <c r="E69" s="13"/>
      <c r="F69" s="13"/>
      <c r="G69" s="9"/>
      <c r="H69" s="9"/>
      <c r="I69" s="9"/>
      <c r="J69" s="9"/>
      <c r="K69" s="10"/>
      <c r="L69" s="10"/>
      <c r="M69" s="10"/>
      <c r="N69" s="11"/>
    </row>
    <row r="70" spans="4:14" ht="12.75">
      <c r="D70" s="8"/>
      <c r="E70" s="8"/>
      <c r="F70" s="8"/>
      <c r="G70" s="9"/>
      <c r="H70" s="10"/>
      <c r="I70" s="10"/>
      <c r="J70" s="10"/>
      <c r="K70" s="11"/>
      <c r="L70" s="11"/>
      <c r="M70" s="11"/>
      <c r="N70" s="7"/>
    </row>
    <row r="71" spans="4:14" ht="12.75">
      <c r="D71" s="8"/>
      <c r="E71" s="8"/>
      <c r="F71" s="8"/>
      <c r="G71" s="9"/>
      <c r="H71" s="10"/>
      <c r="I71" s="10"/>
      <c r="J71" s="10"/>
      <c r="K71" s="11"/>
      <c r="L71" s="11"/>
      <c r="M71" s="11"/>
      <c r="N71" s="7"/>
    </row>
    <row r="72" spans="4:14" ht="12.75">
      <c r="D72" s="8"/>
      <c r="E72" s="8"/>
      <c r="F72" s="8"/>
      <c r="G72" s="9"/>
      <c r="H72" s="10"/>
      <c r="I72" s="10"/>
      <c r="J72" s="10"/>
      <c r="K72" s="11"/>
      <c r="L72" s="11"/>
      <c r="M72" s="11"/>
      <c r="N72" s="7"/>
    </row>
    <row r="73" spans="4:14" ht="12.75">
      <c r="D73" s="8"/>
      <c r="E73" s="8"/>
      <c r="F73" s="8"/>
      <c r="G73" s="9"/>
      <c r="H73" s="9"/>
      <c r="I73" s="9"/>
      <c r="J73" s="9"/>
      <c r="K73" s="10"/>
      <c r="L73" s="10"/>
      <c r="M73" s="10"/>
      <c r="N73" s="11"/>
    </row>
    <row r="74" spans="4:14" ht="12.75">
      <c r="D74" s="8"/>
      <c r="E74" s="8"/>
      <c r="F74" s="8"/>
      <c r="G74" s="9"/>
      <c r="H74" s="9"/>
      <c r="I74" s="9"/>
      <c r="J74" s="9"/>
      <c r="K74" s="10"/>
      <c r="L74" s="10"/>
      <c r="M74" s="10"/>
      <c r="N74" s="11"/>
    </row>
    <row r="75" spans="4:14" ht="12.75">
      <c r="D75" s="8"/>
      <c r="E75" s="8"/>
      <c r="F75" s="8"/>
      <c r="G75" s="9"/>
      <c r="H75" s="9"/>
      <c r="I75" s="9"/>
      <c r="J75" s="9"/>
      <c r="K75" s="10"/>
      <c r="L75" s="10"/>
      <c r="M75" s="10"/>
      <c r="N75" s="11"/>
    </row>
    <row r="76" spans="4:14" ht="12.75">
      <c r="D76" s="8"/>
      <c r="E76" s="8"/>
      <c r="F76" s="8"/>
      <c r="G76" s="9"/>
      <c r="H76" s="9"/>
      <c r="I76" s="9"/>
      <c r="J76" s="9"/>
      <c r="K76" s="10"/>
      <c r="L76" s="10"/>
      <c r="M76" s="10"/>
      <c r="N76" s="11"/>
    </row>
    <row r="77" spans="4:14" ht="12.75">
      <c r="D77" s="8"/>
      <c r="E77" s="8"/>
      <c r="F77" s="8"/>
      <c r="G77" s="9"/>
      <c r="H77" s="9"/>
      <c r="I77" s="9"/>
      <c r="J77" s="9"/>
      <c r="K77" s="10"/>
      <c r="L77" s="10"/>
      <c r="M77" s="10"/>
      <c r="N77" s="11"/>
    </row>
    <row r="78" spans="4:14" ht="12.75">
      <c r="D78" s="8"/>
      <c r="E78" s="8"/>
      <c r="F78" s="8"/>
      <c r="G78" s="9"/>
      <c r="H78" s="10"/>
      <c r="I78" s="10"/>
      <c r="J78" s="10"/>
      <c r="K78" s="11"/>
      <c r="L78" s="11"/>
      <c r="M78" s="11"/>
      <c r="N78" s="11"/>
    </row>
    <row r="79" spans="4:14" ht="12.75">
      <c r="D79" s="8"/>
      <c r="E79" s="8"/>
      <c r="F79" s="8"/>
      <c r="G79" s="9"/>
      <c r="H79" s="9"/>
      <c r="I79" s="9"/>
      <c r="J79" s="9"/>
      <c r="K79" s="11"/>
      <c r="L79" s="11"/>
      <c r="M79" s="11"/>
      <c r="N79" s="11"/>
    </row>
    <row r="80" spans="4:14" ht="12.75">
      <c r="D80" s="4"/>
      <c r="E80" s="4"/>
      <c r="F80" s="4"/>
      <c r="G80" s="5"/>
      <c r="H80" s="6"/>
      <c r="I80" s="6"/>
      <c r="J80" s="6"/>
      <c r="K80" s="7"/>
      <c r="L80" s="7"/>
      <c r="M80" s="7"/>
      <c r="N80" s="7"/>
    </row>
    <row r="81" spans="4:14" ht="12.75">
      <c r="D81" s="8"/>
      <c r="E81" s="8"/>
      <c r="F81" s="8"/>
      <c r="G81" s="9"/>
      <c r="H81" s="10"/>
      <c r="I81" s="10"/>
      <c r="J81" s="10"/>
      <c r="K81" s="11"/>
      <c r="L81" s="11"/>
      <c r="M81" s="11"/>
      <c r="N81" s="7"/>
    </row>
    <row r="82" spans="4:14" ht="12.75">
      <c r="D82" s="8"/>
      <c r="E82" s="8"/>
      <c r="F82" s="8"/>
      <c r="G82" s="9"/>
      <c r="H82" s="9"/>
      <c r="I82" s="9"/>
      <c r="J82" s="9"/>
      <c r="K82" s="10"/>
      <c r="L82" s="10"/>
      <c r="M82" s="10"/>
      <c r="N82" s="11"/>
    </row>
    <row r="83" spans="4:14" ht="12.75">
      <c r="D83" s="12"/>
      <c r="E83" s="12"/>
      <c r="F83" s="12"/>
      <c r="G83" s="9"/>
      <c r="H83" s="9"/>
      <c r="I83" s="9"/>
      <c r="J83" s="9"/>
      <c r="K83" s="10"/>
      <c r="L83" s="10"/>
      <c r="M83" s="10"/>
      <c r="N83" s="11"/>
    </row>
    <row r="84" spans="4:14" ht="12.75">
      <c r="D84" s="14"/>
      <c r="E84" s="14"/>
      <c r="F84" s="14"/>
      <c r="G84" s="9"/>
      <c r="H84" s="9"/>
      <c r="I84" s="9"/>
      <c r="J84" s="9"/>
      <c r="K84" s="10"/>
      <c r="L84" s="10"/>
      <c r="M84" s="10"/>
      <c r="N84" s="11"/>
    </row>
    <row r="85" spans="4:14" ht="12.75">
      <c r="D85" s="8"/>
      <c r="E85" s="8"/>
      <c r="F85" s="8"/>
      <c r="G85" s="9"/>
      <c r="H85" s="10"/>
      <c r="I85" s="10"/>
      <c r="J85" s="10"/>
      <c r="K85" s="11"/>
      <c r="L85" s="11"/>
      <c r="M85" s="11"/>
      <c r="N85" s="7"/>
    </row>
    <row r="86" spans="4:14" ht="12.75">
      <c r="D86" s="8"/>
      <c r="E86" s="8"/>
      <c r="F86" s="8"/>
      <c r="G86" s="9"/>
      <c r="H86" s="10"/>
      <c r="I86" s="10"/>
      <c r="J86" s="10"/>
      <c r="K86" s="11"/>
      <c r="L86" s="11"/>
      <c r="M86" s="11"/>
      <c r="N86" s="7"/>
    </row>
    <row r="87" spans="4:14" ht="12.75">
      <c r="D87" s="8"/>
      <c r="E87" s="8"/>
      <c r="F87" s="8"/>
      <c r="G87" s="9"/>
      <c r="H87" s="9"/>
      <c r="I87" s="9"/>
      <c r="J87" s="9"/>
      <c r="K87" s="10"/>
      <c r="L87" s="10"/>
      <c r="M87" s="10"/>
      <c r="N87" s="11"/>
    </row>
    <row r="88" spans="4:14" ht="12.75">
      <c r="D88" s="8"/>
      <c r="E88" s="8"/>
      <c r="F88" s="8"/>
      <c r="G88" s="9"/>
      <c r="H88" s="9"/>
      <c r="I88" s="9"/>
      <c r="J88" s="9"/>
      <c r="K88" s="10"/>
      <c r="L88" s="10"/>
      <c r="M88" s="10"/>
      <c r="N88" s="11"/>
    </row>
    <row r="89" spans="4:14" ht="12.75">
      <c r="D89" s="8"/>
      <c r="E89" s="8"/>
      <c r="F89" s="8"/>
      <c r="G89" s="9"/>
      <c r="H89" s="9"/>
      <c r="I89" s="9"/>
      <c r="J89" s="9"/>
      <c r="K89" s="10"/>
      <c r="L89" s="10"/>
      <c r="M89" s="10"/>
      <c r="N89" s="11"/>
    </row>
    <row r="90" spans="4:14" ht="12.75">
      <c r="D90" s="8"/>
      <c r="E90" s="8"/>
      <c r="F90" s="8"/>
      <c r="G90" s="9"/>
      <c r="H90" s="9"/>
      <c r="I90" s="9"/>
      <c r="J90" s="9"/>
      <c r="K90" s="10"/>
      <c r="L90" s="10"/>
      <c r="M90" s="10"/>
      <c r="N90" s="11"/>
    </row>
    <row r="91" spans="4:14" ht="12.75">
      <c r="D91" s="8"/>
      <c r="E91" s="8"/>
      <c r="F91" s="8"/>
      <c r="G91" s="9"/>
      <c r="H91" s="9"/>
      <c r="I91" s="9"/>
      <c r="J91" s="9"/>
      <c r="K91" s="10"/>
      <c r="L91" s="10"/>
      <c r="M91" s="10"/>
      <c r="N91" s="11"/>
    </row>
    <row r="92" spans="4:14" ht="12.75">
      <c r="D92" s="8"/>
      <c r="E92" s="8"/>
      <c r="F92" s="8"/>
      <c r="G92" s="9"/>
      <c r="H92" s="10"/>
      <c r="I92" s="10"/>
      <c r="J92" s="10"/>
      <c r="K92" s="11"/>
      <c r="L92" s="11"/>
      <c r="M92" s="11"/>
      <c r="N92" s="11"/>
    </row>
    <row r="93" spans="4:14" ht="12.75">
      <c r="D93" s="8"/>
      <c r="E93" s="8"/>
      <c r="F93" s="8"/>
      <c r="G93" s="9"/>
      <c r="H93" s="9"/>
      <c r="I93" s="9"/>
      <c r="J93" s="9"/>
      <c r="K93" s="11"/>
      <c r="L93" s="11"/>
      <c r="M93" s="11"/>
      <c r="N93" s="11"/>
    </row>
  </sheetData>
  <sheetProtection/>
  <printOptions horizontalCentered="1"/>
  <pageMargins left="0" right="0" top="0" bottom="0" header="0" footer="0"/>
  <pageSetup fitToHeight="1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G36" sqref="G36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6.8515625" style="0" customWidth="1"/>
    <col min="4" max="4" width="14.140625" style="0" customWidth="1"/>
    <col min="5" max="5" width="4.140625" style="0" customWidth="1"/>
    <col min="6" max="6" width="6.140625" style="0" customWidth="1"/>
    <col min="7" max="7" width="4.8515625" style="0" customWidth="1"/>
    <col min="8" max="8" width="5.421875" style="0" customWidth="1"/>
    <col min="9" max="9" width="6.7109375" style="0" customWidth="1"/>
    <col min="10" max="11" width="6.00390625" style="0" customWidth="1"/>
    <col min="12" max="12" width="5.57421875" style="0" customWidth="1"/>
    <col min="13" max="13" width="6.57421875" style="0" customWidth="1"/>
    <col min="14" max="14" width="5.8515625" style="0" customWidth="1"/>
  </cols>
  <sheetData>
    <row r="1" spans="1:14" ht="18">
      <c r="A1" s="97" t="s">
        <v>93</v>
      </c>
      <c r="B1" s="32"/>
      <c r="C1" s="32"/>
      <c r="D1" s="33"/>
      <c r="E1" s="32"/>
      <c r="F1" s="32"/>
      <c r="G1" s="32"/>
      <c r="I1" s="99">
        <f>C14</f>
        <v>69.69999999999999</v>
      </c>
      <c r="J1" s="100" t="s">
        <v>10</v>
      </c>
      <c r="K1" s="34"/>
      <c r="L1" s="34"/>
      <c r="M1" s="34"/>
      <c r="N1" s="34"/>
    </row>
    <row r="2" spans="1:14" ht="25.5">
      <c r="A2" s="71" t="s">
        <v>24</v>
      </c>
      <c r="B2" s="71" t="s">
        <v>71</v>
      </c>
      <c r="C2" s="63" t="s">
        <v>23</v>
      </c>
      <c r="D2" s="63" t="s">
        <v>1</v>
      </c>
      <c r="E2" s="63" t="s">
        <v>24</v>
      </c>
      <c r="F2" s="63" t="s">
        <v>32</v>
      </c>
      <c r="G2" s="63" t="s">
        <v>25</v>
      </c>
      <c r="H2" s="53" t="s">
        <v>27</v>
      </c>
      <c r="I2" s="53" t="s">
        <v>28</v>
      </c>
      <c r="J2" s="53" t="s">
        <v>29</v>
      </c>
      <c r="K2" s="53" t="s">
        <v>30</v>
      </c>
      <c r="L2" s="53" t="s">
        <v>20</v>
      </c>
      <c r="M2" s="101" t="s">
        <v>21</v>
      </c>
      <c r="N2" s="102">
        <v>0.3194444444444445</v>
      </c>
    </row>
    <row r="3" spans="1:14" ht="16.5" customHeight="1">
      <c r="A3" s="57" t="s">
        <v>2</v>
      </c>
      <c r="B3" s="57" t="s">
        <v>72</v>
      </c>
      <c r="C3" s="58">
        <v>10.3</v>
      </c>
      <c r="D3" s="81" t="s">
        <v>76</v>
      </c>
      <c r="E3" s="70" t="s">
        <v>7</v>
      </c>
      <c r="F3" s="57" t="s">
        <v>33</v>
      </c>
      <c r="G3" s="58">
        <f>C3</f>
        <v>10.3</v>
      </c>
      <c r="H3" s="58">
        <f>C3/K3*60</f>
        <v>22.888888888888893</v>
      </c>
      <c r="I3" s="58">
        <f>G3/L3*60</f>
        <v>22.888888888888893</v>
      </c>
      <c r="J3" s="60"/>
      <c r="K3" s="60">
        <v>27</v>
      </c>
      <c r="L3" s="60">
        <f>K3</f>
        <v>27</v>
      </c>
      <c r="M3" s="61">
        <f>K3/1440</f>
        <v>0.01875</v>
      </c>
      <c r="N3" s="61">
        <f aca="true" t="shared" si="0" ref="N3:N13">N2+(K3/1440)</f>
        <v>0.33819444444444446</v>
      </c>
    </row>
    <row r="4" spans="1:14" ht="16.5" customHeight="1">
      <c r="A4" s="57" t="s">
        <v>0</v>
      </c>
      <c r="B4" s="57" t="s">
        <v>77</v>
      </c>
      <c r="C4" s="58">
        <v>4.5</v>
      </c>
      <c r="D4" s="81" t="s">
        <v>79</v>
      </c>
      <c r="E4" s="70" t="s">
        <v>7</v>
      </c>
      <c r="F4" s="57" t="s">
        <v>33</v>
      </c>
      <c r="G4" s="58">
        <f aca="true" t="shared" si="1" ref="G4:G13">G3+C4</f>
        <v>14.8</v>
      </c>
      <c r="H4" s="58">
        <f>C4/K4*60</f>
        <v>22.5</v>
      </c>
      <c r="I4" s="58">
        <f aca="true" t="shared" si="2" ref="I4:I12">G4/L4*60</f>
        <v>22.76923076923077</v>
      </c>
      <c r="J4" s="60"/>
      <c r="K4" s="60">
        <v>12</v>
      </c>
      <c r="L4" s="60">
        <f aca="true" t="shared" si="3" ref="L4:L13">L3+K4</f>
        <v>39</v>
      </c>
      <c r="M4" s="61">
        <f>K4/1440</f>
        <v>0.008333333333333333</v>
      </c>
      <c r="N4" s="61">
        <f t="shared" si="0"/>
        <v>0.3465277777777778</v>
      </c>
    </row>
    <row r="5" spans="1:14" ht="16.5" customHeight="1">
      <c r="A5" s="57" t="s">
        <v>0</v>
      </c>
      <c r="B5" s="57" t="str">
        <f>B4</f>
        <v>Tarago/Bungendore Rd</v>
      </c>
      <c r="C5" s="58">
        <v>3</v>
      </c>
      <c r="D5" s="81" t="s">
        <v>78</v>
      </c>
      <c r="E5" s="70" t="s">
        <v>7</v>
      </c>
      <c r="F5" s="57" t="s">
        <v>33</v>
      </c>
      <c r="G5" s="58">
        <f t="shared" si="1"/>
        <v>17.8</v>
      </c>
      <c r="H5" s="58">
        <f aca="true" t="shared" si="4" ref="H5:H12">C5/K5*60</f>
        <v>22.5</v>
      </c>
      <c r="I5" s="58">
        <f t="shared" si="2"/>
        <v>22.72340425531915</v>
      </c>
      <c r="J5" s="60"/>
      <c r="K5" s="60">
        <v>8</v>
      </c>
      <c r="L5" s="60">
        <f t="shared" si="3"/>
        <v>47</v>
      </c>
      <c r="M5" s="61">
        <f>K5/1440</f>
        <v>0.005555555555555556</v>
      </c>
      <c r="N5" s="61">
        <f t="shared" si="0"/>
        <v>0.35208333333333336</v>
      </c>
    </row>
    <row r="6" spans="1:14" ht="16.5" customHeight="1">
      <c r="A6" s="57" t="s">
        <v>0</v>
      </c>
      <c r="B6" s="57" t="str">
        <f>B5</f>
        <v>Tarago/Bungendore Rd</v>
      </c>
      <c r="C6" s="58">
        <v>4</v>
      </c>
      <c r="D6" s="80" t="s">
        <v>80</v>
      </c>
      <c r="E6" s="70" t="s">
        <v>7</v>
      </c>
      <c r="F6" s="57" t="s">
        <v>33</v>
      </c>
      <c r="G6" s="58">
        <f t="shared" si="1"/>
        <v>21.8</v>
      </c>
      <c r="H6" s="58">
        <f t="shared" si="4"/>
        <v>22.857142857142854</v>
      </c>
      <c r="I6" s="58">
        <f t="shared" si="2"/>
        <v>22.747826086956522</v>
      </c>
      <c r="J6" s="62"/>
      <c r="K6" s="60">
        <v>10.5</v>
      </c>
      <c r="L6" s="60">
        <f t="shared" si="3"/>
        <v>57.5</v>
      </c>
      <c r="M6" s="61">
        <f aca="true" t="shared" si="5" ref="M6:M13">M5+(K6/1440)</f>
        <v>0.012847222222222222</v>
      </c>
      <c r="N6" s="61">
        <f t="shared" si="0"/>
        <v>0.359375</v>
      </c>
    </row>
    <row r="7" spans="1:14" ht="16.5" customHeight="1">
      <c r="A7" s="57" t="s">
        <v>84</v>
      </c>
      <c r="B7" s="57" t="str">
        <f>D6</f>
        <v>Molonglo St</v>
      </c>
      <c r="C7" s="58">
        <v>5.9</v>
      </c>
      <c r="D7" s="80" t="s">
        <v>82</v>
      </c>
      <c r="E7" s="70" t="s">
        <v>7</v>
      </c>
      <c r="F7" s="57" t="s">
        <v>33</v>
      </c>
      <c r="G7" s="58">
        <f t="shared" si="1"/>
        <v>27.700000000000003</v>
      </c>
      <c r="H7" s="58">
        <f>C7/K7*60</f>
        <v>23.6</v>
      </c>
      <c r="I7" s="58">
        <f>G7/L7*60</f>
        <v>22.924137931034483</v>
      </c>
      <c r="J7" s="62"/>
      <c r="K7" s="60">
        <v>15</v>
      </c>
      <c r="L7" s="60">
        <f t="shared" si="3"/>
        <v>72.5</v>
      </c>
      <c r="M7" s="61">
        <f t="shared" si="5"/>
        <v>0.02326388888888889</v>
      </c>
      <c r="N7" s="61">
        <f t="shared" si="0"/>
        <v>0.3697916666666667</v>
      </c>
    </row>
    <row r="8" spans="1:14" ht="16.5" customHeight="1">
      <c r="A8" s="57" t="s">
        <v>2</v>
      </c>
      <c r="B8" s="57" t="str">
        <f>D7</f>
        <v>Gibraltar St</v>
      </c>
      <c r="C8" s="58">
        <v>0.2</v>
      </c>
      <c r="D8" s="80" t="s">
        <v>83</v>
      </c>
      <c r="E8" s="70" t="s">
        <v>7</v>
      </c>
      <c r="F8" s="57" t="s">
        <v>33</v>
      </c>
      <c r="G8" s="58">
        <f>G7+C8</f>
        <v>27.900000000000002</v>
      </c>
      <c r="H8" s="58">
        <f>C8/K8*60</f>
        <v>20.000000000000004</v>
      </c>
      <c r="I8" s="58">
        <f>G8/L8*60</f>
        <v>22.900136798905613</v>
      </c>
      <c r="J8" s="62"/>
      <c r="K8" s="60">
        <v>0.6</v>
      </c>
      <c r="L8" s="60">
        <f>L7+K8</f>
        <v>73.1</v>
      </c>
      <c r="M8" s="61">
        <f>M7+(K8/1440)</f>
        <v>0.023680555555555555</v>
      </c>
      <c r="N8" s="61">
        <f>N7+(K8/1440)</f>
        <v>0.37020833333333336</v>
      </c>
    </row>
    <row r="9" spans="1:14" ht="16.5" customHeight="1">
      <c r="A9" s="57" t="s">
        <v>4</v>
      </c>
      <c r="B9" s="57" t="str">
        <f>D8</f>
        <v>Ellenden St</v>
      </c>
      <c r="C9" s="58">
        <v>0.2</v>
      </c>
      <c r="D9" s="83" t="s">
        <v>81</v>
      </c>
      <c r="E9" s="70" t="s">
        <v>7</v>
      </c>
      <c r="F9" s="57" t="s">
        <v>33</v>
      </c>
      <c r="G9" s="58">
        <f>G8+C9</f>
        <v>28.1</v>
      </c>
      <c r="H9" s="58">
        <f>C9/K9*60</f>
        <v>18.461538461538463</v>
      </c>
      <c r="I9" s="58">
        <f>G9/L9*60</f>
        <v>22.861016949152546</v>
      </c>
      <c r="J9" s="62"/>
      <c r="K9" s="60">
        <v>0.65</v>
      </c>
      <c r="L9" s="60">
        <f>L8+K9</f>
        <v>73.75</v>
      </c>
      <c r="M9" s="61">
        <f>M8+(K9/1440)</f>
        <v>0.024131944444444445</v>
      </c>
      <c r="N9" s="61">
        <f>N8+(K9/1440)</f>
        <v>0.37065972222222227</v>
      </c>
    </row>
    <row r="10" spans="1:14" ht="16.5" customHeight="1">
      <c r="A10" s="84"/>
      <c r="B10" s="85" t="s">
        <v>92</v>
      </c>
      <c r="C10" s="86"/>
      <c r="D10" s="87" t="str">
        <f>D9</f>
        <v>Bungendore</v>
      </c>
      <c r="E10" s="88"/>
      <c r="F10" s="84"/>
      <c r="G10" s="86"/>
      <c r="H10" s="86"/>
      <c r="I10" s="86"/>
      <c r="J10" s="89">
        <v>20</v>
      </c>
      <c r="K10" s="89"/>
      <c r="L10" s="89"/>
      <c r="M10" s="90">
        <f>M9+((J10+K10)/1440)</f>
        <v>0.03802083333333334</v>
      </c>
      <c r="N10" s="90">
        <f>N9+((J10+K10)/1440)</f>
        <v>0.38454861111111116</v>
      </c>
    </row>
    <row r="11" spans="1:14" ht="16.5" customHeight="1">
      <c r="A11" s="57" t="s">
        <v>0</v>
      </c>
      <c r="B11" s="57" t="s">
        <v>87</v>
      </c>
      <c r="C11" s="58">
        <v>21.2</v>
      </c>
      <c r="D11" s="80" t="s">
        <v>86</v>
      </c>
      <c r="E11" s="70" t="s">
        <v>7</v>
      </c>
      <c r="F11" s="57" t="s">
        <v>33</v>
      </c>
      <c r="G11" s="58">
        <f>G9+C11</f>
        <v>49.3</v>
      </c>
      <c r="H11" s="58">
        <f t="shared" si="4"/>
        <v>23.127272727272725</v>
      </c>
      <c r="I11" s="58">
        <f t="shared" si="2"/>
        <v>22.974757281553398</v>
      </c>
      <c r="J11" s="60"/>
      <c r="K11" s="60">
        <v>55</v>
      </c>
      <c r="L11" s="60">
        <f>L9+K11</f>
        <v>128.75</v>
      </c>
      <c r="M11" s="61">
        <f>M10+(K11/1440)</f>
        <v>0.07621527777777778</v>
      </c>
      <c r="N11" s="61">
        <f>N10+(K11/1440)</f>
        <v>0.4227430555555556</v>
      </c>
    </row>
    <row r="12" spans="1:14" ht="16.5" customHeight="1">
      <c r="A12" s="57" t="s">
        <v>0</v>
      </c>
      <c r="B12" s="57" t="str">
        <f>B11</f>
        <v>Kings Highway</v>
      </c>
      <c r="C12" s="58">
        <v>4.4</v>
      </c>
      <c r="D12" s="83" t="s">
        <v>85</v>
      </c>
      <c r="E12" s="70" t="s">
        <v>7</v>
      </c>
      <c r="F12" s="57" t="s">
        <v>33</v>
      </c>
      <c r="G12" s="58">
        <f t="shared" si="1"/>
        <v>53.699999999999996</v>
      </c>
      <c r="H12" s="58">
        <f t="shared" si="4"/>
        <v>22</v>
      </c>
      <c r="I12" s="58">
        <f t="shared" si="2"/>
        <v>22.89165186500888</v>
      </c>
      <c r="J12" s="60"/>
      <c r="K12" s="60">
        <v>12</v>
      </c>
      <c r="L12" s="60">
        <f t="shared" si="3"/>
        <v>140.75</v>
      </c>
      <c r="M12" s="61">
        <f t="shared" si="5"/>
        <v>0.08454861111111112</v>
      </c>
      <c r="N12" s="61">
        <f t="shared" si="0"/>
        <v>0.43107638888888894</v>
      </c>
    </row>
    <row r="13" spans="1:14" ht="16.5" customHeight="1">
      <c r="A13" s="54" t="s">
        <v>0</v>
      </c>
      <c r="B13" s="57" t="s">
        <v>88</v>
      </c>
      <c r="C13" s="58">
        <v>16</v>
      </c>
      <c r="D13" s="48" t="s">
        <v>89</v>
      </c>
      <c r="E13" s="70" t="s">
        <v>7</v>
      </c>
      <c r="F13" s="57" t="s">
        <v>91</v>
      </c>
      <c r="G13" s="58">
        <f t="shared" si="1"/>
        <v>69.69999999999999</v>
      </c>
      <c r="H13" s="58">
        <f>C13/K13*60</f>
        <v>22.857142857142854</v>
      </c>
      <c r="I13" s="58">
        <f>G13/L13*60</f>
        <v>22.883720930232553</v>
      </c>
      <c r="J13" s="60"/>
      <c r="K13" s="60">
        <v>42</v>
      </c>
      <c r="L13" s="60">
        <f t="shared" si="3"/>
        <v>182.75</v>
      </c>
      <c r="M13" s="61">
        <f t="shared" si="5"/>
        <v>0.11371527777777779</v>
      </c>
      <c r="N13" s="61">
        <f t="shared" si="0"/>
        <v>0.4602430555555556</v>
      </c>
    </row>
    <row r="14" spans="1:14" ht="22.5" customHeight="1">
      <c r="A14" s="73"/>
      <c r="B14" s="73"/>
      <c r="C14" s="74">
        <f>SUM(C2:C13)</f>
        <v>69.69999999999999</v>
      </c>
      <c r="D14" s="71" t="str">
        <f>D13</f>
        <v>Canberra</v>
      </c>
      <c r="E14" s="73"/>
      <c r="F14" s="73"/>
      <c r="G14" s="75">
        <f>G13</f>
        <v>69.69999999999999</v>
      </c>
      <c r="H14" s="76" t="s">
        <v>5</v>
      </c>
      <c r="I14" s="56">
        <f>I13</f>
        <v>22.883720930232553</v>
      </c>
      <c r="J14" s="77">
        <f>SUM(J2:J13)</f>
        <v>20</v>
      </c>
      <c r="K14" s="77">
        <f>SUM(K2:K13)</f>
        <v>182.75</v>
      </c>
      <c r="L14" s="78">
        <f>L13</f>
        <v>182.75</v>
      </c>
      <c r="M14" s="64">
        <f>(J14+K14)/1440</f>
        <v>0.1407986111111111</v>
      </c>
      <c r="N14" s="64" t="s">
        <v>6</v>
      </c>
    </row>
    <row r="15" spans="1:14" ht="13.5" customHeight="1">
      <c r="A15" s="38"/>
      <c r="B15" s="38"/>
      <c r="C15" s="39"/>
      <c r="D15" s="38"/>
      <c r="E15" s="39"/>
      <c r="F15" s="40"/>
      <c r="G15" s="39"/>
      <c r="H15" s="40"/>
      <c r="I15" s="50"/>
      <c r="J15" s="42"/>
      <c r="K15" s="43"/>
      <c r="L15" s="44"/>
      <c r="M15" s="40" t="s">
        <v>15</v>
      </c>
      <c r="N15" s="66">
        <f>N2</f>
        <v>0.3194444444444445</v>
      </c>
    </row>
    <row r="16" spans="1:14" ht="13.5" customHeight="1">
      <c r="A16" s="40"/>
      <c r="B16" s="72"/>
      <c r="C16" s="40"/>
      <c r="D16" s="103"/>
      <c r="E16" s="45"/>
      <c r="F16" s="40"/>
      <c r="G16" s="45"/>
      <c r="H16" s="41"/>
      <c r="I16" s="44"/>
      <c r="J16" s="42"/>
      <c r="K16" s="43"/>
      <c r="L16" s="46"/>
      <c r="M16" s="40" t="s">
        <v>90</v>
      </c>
      <c r="N16" s="67">
        <f>N13</f>
        <v>0.4602430555555556</v>
      </c>
    </row>
    <row r="17" spans="1:14" ht="13.5" customHeight="1">
      <c r="A17" s="40"/>
      <c r="B17" s="40"/>
      <c r="C17" s="40"/>
      <c r="D17" s="40"/>
      <c r="E17" s="41"/>
      <c r="F17" s="41"/>
      <c r="G17" s="45"/>
      <c r="H17" s="41"/>
      <c r="I17" s="45"/>
      <c r="J17" s="42"/>
      <c r="K17" s="43"/>
      <c r="L17" s="42"/>
      <c r="M17" s="40" t="str">
        <f>M20</f>
        <v>Total </v>
      </c>
      <c r="N17" s="47">
        <f>N16-N15</f>
        <v>0.14079861111111114</v>
      </c>
    </row>
    <row r="18" spans="1:14" ht="13.5" customHeight="1">
      <c r="A18" s="40"/>
      <c r="B18" s="40"/>
      <c r="C18" s="40"/>
      <c r="D18" s="72"/>
      <c r="J18" s="42"/>
      <c r="K18" s="43"/>
      <c r="L18" s="42"/>
      <c r="M18" s="40" t="s">
        <v>18</v>
      </c>
      <c r="N18" s="47">
        <f>K14/1440</f>
        <v>0.12690972222222222</v>
      </c>
    </row>
    <row r="19" spans="1:14" ht="13.5" customHeight="1">
      <c r="A19" s="40"/>
      <c r="B19" s="40"/>
      <c r="C19" s="40"/>
      <c r="D19" s="72"/>
      <c r="E19" s="41"/>
      <c r="F19" s="41"/>
      <c r="G19" s="45"/>
      <c r="H19" s="41"/>
      <c r="I19" s="44"/>
      <c r="J19" s="42"/>
      <c r="K19" s="43"/>
      <c r="L19" s="42"/>
      <c r="M19" s="48" t="s">
        <v>19</v>
      </c>
      <c r="N19" s="69">
        <f>J14/1440</f>
        <v>0.013888888888888888</v>
      </c>
    </row>
    <row r="20" spans="1:14" ht="13.5" customHeight="1">
      <c r="A20" s="40"/>
      <c r="B20" s="40"/>
      <c r="C20" s="40"/>
      <c r="D20" s="72"/>
      <c r="E20" s="41"/>
      <c r="F20" s="41"/>
      <c r="G20" s="45"/>
      <c r="H20" s="41"/>
      <c r="I20" s="44"/>
      <c r="J20" s="42"/>
      <c r="K20" s="43"/>
      <c r="L20" s="49"/>
      <c r="M20" s="40" t="s">
        <v>17</v>
      </c>
      <c r="N20" s="47">
        <f>N16-N15</f>
        <v>0.14079861111111114</v>
      </c>
    </row>
    <row r="21" spans="1:14" ht="13.5" customHeight="1">
      <c r="A21" s="40"/>
      <c r="B21" s="40"/>
      <c r="C21" s="40"/>
      <c r="D21" s="40"/>
      <c r="E21" s="41"/>
      <c r="F21" s="41"/>
      <c r="G21" s="45"/>
      <c r="H21" s="41"/>
      <c r="I21" s="44"/>
      <c r="J21" s="42"/>
      <c r="K21" s="43"/>
      <c r="L21" s="42"/>
      <c r="M21" s="40" t="s">
        <v>26</v>
      </c>
      <c r="N21" s="52">
        <f>I14</f>
        <v>22.883720930232553</v>
      </c>
    </row>
    <row r="22" spans="1:14" ht="13.5" customHeight="1">
      <c r="A22" s="38"/>
      <c r="B22" s="38"/>
      <c r="C22" s="38"/>
      <c r="D22" s="38"/>
      <c r="E22" s="62" t="s">
        <v>5</v>
      </c>
      <c r="F22" s="65" t="s">
        <v>5</v>
      </c>
      <c r="G22" s="62" t="s">
        <v>5</v>
      </c>
      <c r="H22" s="41" t="s">
        <v>5</v>
      </c>
      <c r="I22" s="45" t="s">
        <v>5</v>
      </c>
      <c r="J22" s="42"/>
      <c r="K22" s="43"/>
      <c r="L22" s="43"/>
      <c r="M22" s="40" t="s">
        <v>22</v>
      </c>
      <c r="N22" s="51">
        <f>C14</f>
        <v>69.69999999999999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CityRail - The Timetable</dc:title>
  <dc:subject/>
  <dc:creator>Commonwealth Bank of Australia</dc:creator>
  <cp:keywords/>
  <dc:description/>
  <cp:lastModifiedBy>Johnston</cp:lastModifiedBy>
  <cp:lastPrinted>2004-09-06T05:17:51Z</cp:lastPrinted>
  <dcterms:created xsi:type="dcterms:W3CDTF">2001-02-27T03:38:19Z</dcterms:created>
  <dcterms:modified xsi:type="dcterms:W3CDTF">2012-02-27T02:32:22Z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1375336420</vt:i4>
  </property>
  <property fmtid="{D5CDD505-2E9C-101B-9397-08002B2CF9AE}" pid="3" name="_EmailSubject">
    <vt:lpwstr>Proposed ride from porters lookout Dural to Wisemans ferry, returning via Stone House Cafe Maroota</vt:lpwstr>
  </property>
  <property fmtid="{D5CDD505-2E9C-101B-9397-08002B2CF9AE}" pid="4" name="_AuthorEmail">
    <vt:lpwstr>scribeph@tpg.com.au</vt:lpwstr>
  </property>
  <property fmtid="{D5CDD505-2E9C-101B-9397-08002B2CF9AE}" pid="5" name="_AuthorEmailDisplayName">
    <vt:lpwstr>Phil Johnston</vt:lpwstr>
  </property>
  <property fmtid="{D5CDD505-2E9C-101B-9397-08002B2CF9AE}" pid="6" name="_ReviewingToolsShownOnce">
    <vt:lpwstr/>
  </property>
</Properties>
</file>