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firstSheet="1" activeTab="3"/>
  </bookViews>
  <sheets>
    <sheet name="Ride Calendar" sheetId="1" r:id="rId1"/>
    <sheet name="Ride Summary" sheetId="2" r:id="rId2"/>
    <sheet name=" Wood, Kang Valley, Cambewarra" sheetId="3" r:id="rId3"/>
    <sheet name="Kiama,Saddleback,Jamberoo" sheetId="4" r:id="rId4"/>
    <sheet name=" Cambewarra x 2" sheetId="5" r:id="rId5"/>
    <sheet name="AlbionPk,MacqPass,Fountaindale" sheetId="6" r:id="rId6"/>
    <sheet name=" BerryMtn, KV,FF, BerryMtn" sheetId="7" r:id="rId7"/>
    <sheet name="Train-Central-Bomaderry-Weekday" sheetId="8" r:id="rId8"/>
    <sheet name="Train-Central-Bomaderry-Weekend" sheetId="9" r:id="rId9"/>
    <sheet name="Train-Bomaderry-Central-Weekday" sheetId="10" r:id="rId10"/>
    <sheet name="Train-Bomaderry-Central-Weekend" sheetId="11" r:id="rId11"/>
  </sheets>
  <definedNames>
    <definedName name="_xlnm.Print_Area" localSheetId="6">' BerryMtn, KV,FF, BerryMtn'!$A$1:$N$50</definedName>
    <definedName name="_xlnm.Print_Area" localSheetId="4">' Cambewarra x 2'!$A$1:$N$36</definedName>
    <definedName name="_xlnm.Print_Area" localSheetId="2">' Wood, Kang Valley, Cambewarra'!$A$1:$N$37</definedName>
    <definedName name="_xlnm.Print_Area" localSheetId="5">'AlbionPk,MacqPass,Fountaindale'!$A$1:$N$48</definedName>
    <definedName name="_xlnm.Print_Area" localSheetId="3">'Kiama,Saddleback,Jamberoo'!$A$1:$O$49</definedName>
    <definedName name="_xlnm.Print_Area" localSheetId="0">'Ride Calendar'!$A$1:$W$25</definedName>
    <definedName name="_xlnm.Print_Area" localSheetId="1">'Ride Summary'!$A$1:$R$42</definedName>
    <definedName name="_xlnm.Print_Area" localSheetId="9">'Train-Bomaderry-Central-Weekday'!$A$1:$S$47</definedName>
    <definedName name="_xlnm.Print_Area" localSheetId="10">'Train-Bomaderry-Central-Weekend'!$A$1:$R$48</definedName>
    <definedName name="_xlnm.Print_Area" localSheetId="7">'Train-Central-Bomaderry-Weekday'!$A$1:$AC$47</definedName>
  </definedNames>
  <calcPr fullCalcOnLoad="1"/>
</workbook>
</file>

<file path=xl/comments3.xml><?xml version="1.0" encoding="utf-8"?>
<comments xmlns="http://schemas.openxmlformats.org/spreadsheetml/2006/main">
  <authors>
    <author>internet</author>
  </authors>
  <commentList>
    <comment ref="D13" authorId="0">
      <text>
        <r>
          <rPr>
            <b/>
            <sz val="8"/>
            <rFont val="Tahoma"/>
            <family val="0"/>
          </rPr>
          <t>''9km winding road" sign</t>
        </r>
      </text>
    </comment>
  </commentList>
</comments>
</file>

<file path=xl/comments4.xml><?xml version="1.0" encoding="utf-8"?>
<comments xmlns="http://schemas.openxmlformats.org/spreadsheetml/2006/main">
  <authors>
    <author>internet</author>
  </authors>
  <commentList>
    <comment ref="D19" authorId="0">
      <text>
        <r>
          <rPr>
            <b/>
            <sz val="8"/>
            <rFont val="Tahoma"/>
            <family val="0"/>
          </rPr>
          <t>Blue "Welcome to Wingecarribee Shire" sign 610m after shire border sign</t>
        </r>
      </text>
    </comment>
    <comment ref="D15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D26" authorId="0">
      <text>
        <r>
          <rPr>
            <b/>
            <sz val="8"/>
            <rFont val="Tahoma"/>
            <family val="0"/>
          </rPr>
          <t>''9km winding road" sign</t>
        </r>
      </text>
    </comment>
    <comment ref="D18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</commentList>
</comments>
</file>

<file path=xl/comments5.xml><?xml version="1.0" encoding="utf-8"?>
<comments xmlns="http://schemas.openxmlformats.org/spreadsheetml/2006/main">
  <authors>
    <author>internet</author>
  </authors>
  <commentList>
    <comment ref="D13" authorId="0">
      <text>
        <r>
          <rPr>
            <b/>
            <sz val="8"/>
            <rFont val="Tahoma"/>
            <family val="0"/>
          </rPr>
          <t>''9km winding road" sign</t>
        </r>
      </text>
    </comment>
  </commentList>
</comments>
</file>

<file path=xl/comments6.xml><?xml version="1.0" encoding="utf-8"?>
<comments xmlns="http://schemas.openxmlformats.org/spreadsheetml/2006/main">
  <authors>
    <author>internet</author>
  </authors>
  <commentList>
    <comment ref="D13" authorId="0">
      <text>
        <r>
          <rPr>
            <b/>
            <sz val="8"/>
            <rFont val="Tahoma"/>
            <family val="0"/>
          </rPr>
          <t>Blue "Welcome to Wingecarribee Shire" sign 610m after shire border sign</t>
        </r>
      </text>
    </comment>
    <comment ref="D12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D21" authorId="0">
      <text>
        <r>
          <rPr>
            <b/>
            <sz val="8"/>
            <rFont val="Tahoma"/>
            <family val="0"/>
          </rPr>
          <t>''9km winding road" sign</t>
        </r>
      </text>
    </comment>
    <comment ref="B12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B11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</commentList>
</comments>
</file>

<file path=xl/comments7.xml><?xml version="1.0" encoding="utf-8"?>
<comments xmlns="http://schemas.openxmlformats.org/spreadsheetml/2006/main">
  <authors>
    <author>internet</author>
  </authors>
  <commentList>
    <comment ref="D15" authorId="0">
      <text>
        <r>
          <rPr>
            <b/>
            <sz val="8"/>
            <rFont val="Tahoma"/>
            <family val="0"/>
          </rPr>
          <t>Blue "Welcome to Wingecarribee Shire" sign 610m after shire border sign</t>
        </r>
      </text>
    </comment>
    <comment ref="D14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D26" authorId="0">
      <text>
        <r>
          <rPr>
            <b/>
            <sz val="8"/>
            <rFont val="Tahoma"/>
            <family val="0"/>
          </rPr>
          <t>''9km winding road" sign</t>
        </r>
      </text>
    </comment>
    <comment ref="D13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</commentList>
</comments>
</file>

<file path=xl/sharedStrings.xml><?xml version="1.0" encoding="utf-8"?>
<sst xmlns="http://schemas.openxmlformats.org/spreadsheetml/2006/main" count="3751" uniqueCount="305">
  <si>
    <t>Bomaderry (Nowra)</t>
  </si>
  <si>
    <t>----</t>
  </si>
  <si>
    <t>Berry</t>
  </si>
  <si>
    <t>Gerringong</t>
  </si>
  <si>
    <t>Kiama arr</t>
  </si>
  <si>
    <t>Kiama dep</t>
  </si>
  <si>
    <t>Bombo</t>
  </si>
  <si>
    <t>Minnamurra</t>
  </si>
  <si>
    <t>Dunmore (Shellharbour)</t>
  </si>
  <si>
    <t>Oak Flats</t>
  </si>
  <si>
    <t>Albion Park</t>
  </si>
  <si>
    <t>Dapto</t>
  </si>
  <si>
    <t>Kembla Grange Racecourse</t>
  </si>
  <si>
    <t>Unanderra</t>
  </si>
  <si>
    <t>Port Kembla</t>
  </si>
  <si>
    <t>Port Kembla North</t>
  </si>
  <si>
    <t>Cringila</t>
  </si>
  <si>
    <t>Lysaghts</t>
  </si>
  <si>
    <t>Coniston</t>
  </si>
  <si>
    <t>Wollongong</t>
  </si>
  <si>
    <t>North Wollongong</t>
  </si>
  <si>
    <t>Fairy Meadow</t>
  </si>
  <si>
    <t>Towradgi</t>
  </si>
  <si>
    <t>Corrimal</t>
  </si>
  <si>
    <t>Bellambi</t>
  </si>
  <si>
    <t>Woonona</t>
  </si>
  <si>
    <t>Bulli</t>
  </si>
  <si>
    <t>Thirroul</t>
  </si>
  <si>
    <t>Austinmer</t>
  </si>
  <si>
    <t>Coledale</t>
  </si>
  <si>
    <t>Wombarra</t>
  </si>
  <si>
    <t>Scarborough</t>
  </si>
  <si>
    <t>Coalcliff</t>
  </si>
  <si>
    <t>Stanwell Park</t>
  </si>
  <si>
    <t>Otford</t>
  </si>
  <si>
    <t>Helensburgh</t>
  </si>
  <si>
    <t>Waterfall</t>
  </si>
  <si>
    <t>Heathcote</t>
  </si>
  <si>
    <t>Engadine</t>
  </si>
  <si>
    <t>Loftus</t>
  </si>
  <si>
    <t>Sutherland</t>
  </si>
  <si>
    <t>Hurstville</t>
  </si>
  <si>
    <t>Wolli Creek</t>
  </si>
  <si>
    <t>Sydenham</t>
  </si>
  <si>
    <t>Redfern</t>
  </si>
  <si>
    <t>Central</t>
  </si>
  <si>
    <t>S</t>
  </si>
  <si>
    <t>8.24a</t>
  </si>
  <si>
    <t xml:space="preserve"> </t>
  </si>
  <si>
    <t>hrs</t>
  </si>
  <si>
    <t>time</t>
  </si>
  <si>
    <t>~</t>
  </si>
  <si>
    <t>/</t>
  </si>
  <si>
    <t>R</t>
  </si>
  <si>
    <t>__</t>
  </si>
  <si>
    <t>L</t>
  </si>
  <si>
    <t>A</t>
  </si>
  <si>
    <t>1st Sag Stop</t>
  </si>
  <si>
    <t>N</t>
  </si>
  <si>
    <t>W</t>
  </si>
  <si>
    <t>E</t>
  </si>
  <si>
    <t>\</t>
  </si>
  <si>
    <t>NW</t>
  </si>
  <si>
    <t>1st Nosh Stop</t>
  </si>
  <si>
    <t>2nd Sag Stop</t>
  </si>
  <si>
    <t xml:space="preserve">  </t>
  </si>
  <si>
    <t>2nd Nosh Stop</t>
  </si>
  <si>
    <t>Ride legs</t>
  </si>
  <si>
    <t>km</t>
  </si>
  <si>
    <t>ave</t>
  </si>
  <si>
    <t>Depart</t>
  </si>
  <si>
    <t>to</t>
  </si>
  <si>
    <t>Return</t>
  </si>
  <si>
    <t xml:space="preserve">Total </t>
  </si>
  <si>
    <t xml:space="preserve">Pedal </t>
  </si>
  <si>
    <t xml:space="preserve">Nosh </t>
  </si>
  <si>
    <t>Sag</t>
  </si>
  <si>
    <t>Destination road</t>
  </si>
  <si>
    <t>km/hr</t>
  </si>
  <si>
    <t>min</t>
  </si>
  <si>
    <t xml:space="preserve">Woodhill Mountain Rd </t>
  </si>
  <si>
    <t xml:space="preserve">Wattamolla Rd </t>
  </si>
  <si>
    <t xml:space="preserve">Kangaroo Valley Rd </t>
  </si>
  <si>
    <t xml:space="preserve">Moss Vale Rd </t>
  </si>
  <si>
    <t>Kangaroo Valley</t>
  </si>
  <si>
    <t>Start of KOM Climb</t>
  </si>
  <si>
    <t>Myra Vale Rd</t>
  </si>
  <si>
    <t>Fitzroy Falls Info Centre</t>
  </si>
  <si>
    <t xml:space="preserve"> Broughton Vale Rd  - Start of KOM Climb</t>
  </si>
  <si>
    <t>Wattamolla Rd - KOM of Climb</t>
  </si>
  <si>
    <t>Tourist Rd</t>
  </si>
  <si>
    <t>SEE</t>
  </si>
  <si>
    <t>SSE</t>
  </si>
  <si>
    <t>SE</t>
  </si>
  <si>
    <t>Start of KOM Climb - 150m past Walker's Lane &amp; Moss Vale Rd</t>
  </si>
  <si>
    <t>3rd Sag Stop</t>
  </si>
  <si>
    <t>Start</t>
  </si>
  <si>
    <t>KOM</t>
  </si>
  <si>
    <t xml:space="preserve">   KOM  Climbs</t>
  </si>
  <si>
    <t>Barrengarry Nature Reserve` at West side of Trimble's Creek bridge</t>
  </si>
  <si>
    <t>Blue "Welcome to Wingecarribee Shire" sign 610m after shire border sign</t>
  </si>
  <si>
    <t>KOM of Cambewarra Climb - Tourist Rd</t>
  </si>
  <si>
    <t>Scanzi Rd</t>
  </si>
  <si>
    <t>From</t>
  </si>
  <si>
    <t>To</t>
  </si>
  <si>
    <t>NEE</t>
  </si>
  <si>
    <t>Wattamolla Rd - Start of KOM to Berry Mtn</t>
  </si>
  <si>
    <t>KOM “Bellawongarah Historical Cemetery", Berry Mtn</t>
  </si>
  <si>
    <t>Climb</t>
  </si>
  <si>
    <t>Wood Kang V, Cambewarra, Bella</t>
  </si>
  <si>
    <t>#</t>
  </si>
  <si>
    <t>Climbs</t>
  </si>
  <si>
    <t>Climb km</t>
  </si>
  <si>
    <t>Ride km</t>
  </si>
  <si>
    <t>Climb Names</t>
  </si>
  <si>
    <t>Start Berry Mtn KOM Climb - Bundewalla Rd</t>
  </si>
  <si>
    <t>NWW</t>
  </si>
  <si>
    <t>Wattamolla Rd</t>
  </si>
  <si>
    <t>BerryMtn, KV,FF, BerryMtn</t>
  </si>
  <si>
    <t>Broadsheets</t>
  </si>
  <si>
    <t>in rides</t>
  </si>
  <si>
    <t>Jamberoo Rd</t>
  </si>
  <si>
    <t>Fountaindale Rd</t>
  </si>
  <si>
    <t>Large metal "Saddleback Mountain Lookout" sign</t>
  </si>
  <si>
    <t>Saddleback Mountain Reserve timber sign at crest of Reserve</t>
  </si>
  <si>
    <t>Saddleback Mtn Rd</t>
  </si>
  <si>
    <t>Saddleback Mtn Rd in Reserve</t>
  </si>
  <si>
    <t>Clover Hill Rd</t>
  </si>
  <si>
    <t>D</t>
  </si>
  <si>
    <t>Jamberoo Mountain Rd</t>
  </si>
  <si>
    <t>Burra Creek Rd</t>
  </si>
  <si>
    <t>Start of Jamberoo Pass Climb</t>
  </si>
  <si>
    <t>Budderoo Plateau 1st KOM Jamberoo Pass</t>
  </si>
  <si>
    <t>"80km Speed Limit" sign 2nd KOM Jamberoo Pass</t>
  </si>
  <si>
    <t>Famous Robertson Pie Shop</t>
  </si>
  <si>
    <t>Illawarra Highway</t>
  </si>
  <si>
    <t>Illawarra Highway - Macquarie Pass</t>
  </si>
  <si>
    <t>KOM Macquarie Pass - Blue/white "Welcome to Capital Country" sign</t>
  </si>
  <si>
    <t>Start of Macquarie Pass - "Steep Gradient" &amp; "Macquarie Pass National Park" sign</t>
  </si>
  <si>
    <t xml:space="preserve">Tongarra Mine Rd </t>
  </si>
  <si>
    <t>6km Winding Road yellow metal sign</t>
  </si>
  <si>
    <t>1st Jamberoo Pass KOM</t>
  </si>
  <si>
    <t>2nd Jamberoo Pass KOM</t>
  </si>
  <si>
    <t>Climb Name</t>
  </si>
  <si>
    <t>Princess H'way Albion Park station</t>
  </si>
  <si>
    <t>Tongarra Rd</t>
  </si>
  <si>
    <t xml:space="preserve">Tongarra Rd </t>
  </si>
  <si>
    <t>Albion Park station</t>
  </si>
  <si>
    <t>Start of Macquarie Pass Climb - Steep Gradient &amp; "Macquarie Pass National Park" sign</t>
  </si>
  <si>
    <t>Famous Robertsons Pie Shop</t>
  </si>
  <si>
    <t>Macquarie Pass</t>
  </si>
  <si>
    <t>1st Saddleback Mountain</t>
  </si>
  <si>
    <t>2nd Saddleback Mountain</t>
  </si>
  <si>
    <t>50m up from last house - 'Grange Stud' sign, opp. Kiama High School</t>
  </si>
  <si>
    <t>Manning St</t>
  </si>
  <si>
    <t>Kiama station</t>
  </si>
  <si>
    <t>Woodhill Mtn from Berry</t>
  </si>
  <si>
    <t>Berry Mountain from Berry</t>
  </si>
  <si>
    <t>Barrengarry Mtn from Kangaroo Valley</t>
  </si>
  <si>
    <t>Berry Mountain from Kangaroo Valley</t>
  </si>
  <si>
    <t>Eddy St</t>
  </si>
  <si>
    <t>Bong St</t>
  </si>
  <si>
    <t>SSW</t>
  </si>
  <si>
    <t>Start - 200m up from Cnr South Kiama Drive and Saddleback Mountain Rd</t>
  </si>
  <si>
    <t>Cambewarra Mtn from Bombaderry</t>
  </si>
  <si>
    <t>Bombaderry station</t>
  </si>
  <si>
    <t>Railway St</t>
  </si>
  <si>
    <t>Moss Vale Rd</t>
  </si>
  <si>
    <t>KOM - Cnr Cambewarra Lookout Rd &amp; Moss Vale Rd</t>
  </si>
  <si>
    <t>Start Camberrawarra Mtn. Bus shelter - 100m Nth of Cnr Main St and Moss Vale Rd</t>
  </si>
  <si>
    <t>Cambewarra Mtn from Kangaroo Valley</t>
  </si>
  <si>
    <t>Cambewarra Lookout Rd</t>
  </si>
  <si>
    <t>Cambewarra Mtn from Kang Valley</t>
  </si>
  <si>
    <t>Berry station</t>
  </si>
  <si>
    <t>Weekday</t>
  </si>
  <si>
    <t>W'ends</t>
  </si>
  <si>
    <t>Friday</t>
  </si>
  <si>
    <t>Cambewarra x2, Bellawongara</t>
  </si>
  <si>
    <t>Thurs</t>
  </si>
  <si>
    <t>Sunday</t>
  </si>
  <si>
    <r>
      <t xml:space="preserve">Start Berry, climb </t>
    </r>
    <r>
      <rPr>
        <b/>
        <sz val="10"/>
        <rFont val="Arial"/>
        <family val="2"/>
      </rPr>
      <t>Berry Mountain to</t>
    </r>
    <r>
      <rPr>
        <sz val="10"/>
        <rFont val="Arial"/>
        <family val="2"/>
      </rPr>
      <t xml:space="preserve"> Kangaroo Valley, climb </t>
    </r>
    <r>
      <rPr>
        <b/>
        <sz val="10"/>
        <rFont val="Arial"/>
        <family val="2"/>
      </rPr>
      <t>Barrengarry Mtn to</t>
    </r>
    <r>
      <rPr>
        <sz val="10"/>
        <rFont val="Arial"/>
        <family val="2"/>
      </rPr>
      <t xml:space="preserve"> Fitzroy Falls, climb </t>
    </r>
    <r>
      <rPr>
        <b/>
        <sz val="10"/>
        <rFont val="Arial"/>
        <family val="2"/>
      </rPr>
      <t xml:space="preserve">Berry Mountain to </t>
    </r>
    <r>
      <rPr>
        <sz val="10"/>
        <rFont val="Arial"/>
        <family val="2"/>
      </rPr>
      <t>Berry</t>
    </r>
  </si>
  <si>
    <t>Albion Pk</t>
  </si>
  <si>
    <t>Start Fountaindale Rd Climb</t>
  </si>
  <si>
    <t>Saddleback Mtn Reserve Lookout</t>
  </si>
  <si>
    <t>1st Fountaindale Rd</t>
  </si>
  <si>
    <t>2nd Fountaindale Rd</t>
  </si>
  <si>
    <t>Kiama,Saddleback,Jamberoo</t>
  </si>
  <si>
    <t>AlbionPk,MacqPass,Fountaindale</t>
  </si>
  <si>
    <t>waiting for train to Berry</t>
  </si>
  <si>
    <t>Wed</t>
  </si>
  <si>
    <t>Fri</t>
  </si>
  <si>
    <t>Sat</t>
  </si>
  <si>
    <t>Sun</t>
  </si>
  <si>
    <t>Mon</t>
  </si>
  <si>
    <t>Woodhill Mtn, Kang V, Cambewarra, Bella</t>
  </si>
  <si>
    <t>or</t>
  </si>
  <si>
    <t>Climbs in Ride</t>
  </si>
  <si>
    <t>Total Climbs</t>
  </si>
  <si>
    <t>Total km</t>
  </si>
  <si>
    <t>Train from Berry station:</t>
  </si>
  <si>
    <t>am</t>
  </si>
  <si>
    <t>Depart Berry station:</t>
  </si>
  <si>
    <r>
      <t xml:space="preserve">Start at Albion Park, </t>
    </r>
    <r>
      <rPr>
        <b/>
        <u val="single"/>
        <sz val="13"/>
        <rFont val="Arial Narrow"/>
        <family val="2"/>
      </rPr>
      <t>climb Macquarie Pass</t>
    </r>
    <r>
      <rPr>
        <b/>
        <sz val="13"/>
        <rFont val="Arial Narrow"/>
        <family val="2"/>
      </rPr>
      <t xml:space="preserve"> to Robertson Pie Shop, descend Jamberoo Pass, </t>
    </r>
    <r>
      <rPr>
        <b/>
        <u val="single"/>
        <sz val="13"/>
        <rFont val="Arial Narrow"/>
        <family val="2"/>
      </rPr>
      <t>climb Saddleback Mtn Rd</t>
    </r>
    <r>
      <rPr>
        <b/>
        <sz val="13"/>
        <rFont val="Arial Narrow"/>
        <family val="2"/>
      </rPr>
      <t>, descend Saddleback Mtn Rd to Kiama</t>
    </r>
  </si>
  <si>
    <t>Trains:  Bomaderry to Central  - Weekends</t>
  </si>
  <si>
    <t>Trains:  Bomaderry to Central - Weekdays</t>
  </si>
  <si>
    <t>Trains:  Central to Bomaderry - Weekends</t>
  </si>
  <si>
    <t>Trains:  Central to Bomaderry - Weekdays</t>
  </si>
  <si>
    <t>Day 5</t>
  </si>
  <si>
    <t>Day 1</t>
  </si>
  <si>
    <t>Day 4</t>
  </si>
  <si>
    <t>Day 2</t>
  </si>
  <si>
    <t>Day 3</t>
  </si>
  <si>
    <t>Day 6</t>
  </si>
  <si>
    <t>Saturday</t>
  </si>
  <si>
    <t>Berry station:</t>
  </si>
  <si>
    <t>Ride Description Broadsheets in this Excel file</t>
  </si>
  <si>
    <r>
      <t>Climb</t>
    </r>
    <r>
      <rPr>
        <b/>
        <u val="single"/>
        <sz val="10"/>
        <rFont val="Arial"/>
        <family val="2"/>
      </rPr>
      <t xml:space="preserve"> #</t>
    </r>
  </si>
  <si>
    <t>Ave Day Ride-km</t>
  </si>
  <si>
    <t>Attend Bong Bong Picnic Races, and complete Woodhill Mtn Climb ride as an out/back from Berry beforehand; or</t>
  </si>
  <si>
    <t>Start from Bombaderry, climb Cambewarra to Kangaroo Valley, climb Cambewarra from Kangaroo Valley, climb Bellawongara to Berry</t>
  </si>
  <si>
    <t>Start from Kiama, climb Saddleback Mtn Rd, descend Fountaindale Rd, climb Jamberoo Pass to Robertson Pie Shop, descend Macq Pass to Albion Pk</t>
  </si>
  <si>
    <t>Bombaderry station:</t>
  </si>
  <si>
    <t>Kiama station:</t>
  </si>
  <si>
    <t>Albion Pk:</t>
  </si>
  <si>
    <t>Barrengarry Mountain</t>
  </si>
  <si>
    <t>Fountaindale Rd to metal "Saddleback Mtn. Lookout" sign</t>
  </si>
  <si>
    <t>Fountaindale Rd to Saddleback Mtn. Reserve Lookout</t>
  </si>
  <si>
    <t>Saddleback Mountain Reserve Lookout</t>
  </si>
  <si>
    <t>Saddleback Mountain to large metal Lookout sign</t>
  </si>
  <si>
    <t>Jamberoo Pass to Famous Robertson Pie Shop</t>
  </si>
  <si>
    <t>Jamberoo Pass to Budderoo Plateau</t>
  </si>
  <si>
    <r>
      <t xml:space="preserve">Start at Berry, </t>
    </r>
    <r>
      <rPr>
        <b/>
        <u val="single"/>
        <sz val="16"/>
        <rFont val="Arial Narrow"/>
        <family val="2"/>
      </rPr>
      <t>climb Berry Mountain</t>
    </r>
    <r>
      <rPr>
        <b/>
        <sz val="16"/>
        <rFont val="Arial Narrow"/>
        <family val="2"/>
      </rPr>
      <t xml:space="preserve"> to Kangaroo Valley, </t>
    </r>
    <r>
      <rPr>
        <b/>
        <u val="single"/>
        <sz val="16"/>
        <rFont val="Arial Narrow"/>
        <family val="2"/>
      </rPr>
      <t>climb Barrengarry Mtn</t>
    </r>
    <r>
      <rPr>
        <b/>
        <sz val="16"/>
        <rFont val="Arial Narrow"/>
        <family val="2"/>
      </rPr>
      <t xml:space="preserve"> to Fitzroy Falls, </t>
    </r>
    <r>
      <rPr>
        <b/>
        <u val="single"/>
        <sz val="16"/>
        <rFont val="Arial Narrow"/>
        <family val="2"/>
      </rPr>
      <t>climb Berry Mountain to</t>
    </r>
    <r>
      <rPr>
        <b/>
        <sz val="16"/>
        <rFont val="Arial Narrow"/>
        <family val="2"/>
      </rPr>
      <t xml:space="preserve"> Berry</t>
    </r>
  </si>
  <si>
    <t xml:space="preserve">Cambewarra Mountain from Bomaderry </t>
  </si>
  <si>
    <t>Monday</t>
  </si>
  <si>
    <t>??</t>
  </si>
  <si>
    <t>Contingency day if a Ride Day is washed-out, and cyclists which to complete 13 KOM Climbs</t>
  </si>
  <si>
    <t>train trip to back to Berry</t>
  </si>
  <si>
    <t>Start am</t>
  </si>
  <si>
    <t>Finish pm</t>
  </si>
  <si>
    <t>trip time</t>
  </si>
  <si>
    <t>Hr : Min</t>
  </si>
  <si>
    <r>
      <t xml:space="preserve">Train to Bombaderry, </t>
    </r>
    <r>
      <rPr>
        <b/>
        <sz val="10"/>
        <rFont val="Arial"/>
        <family val="2"/>
      </rPr>
      <t>climb Cambewarra</t>
    </r>
    <r>
      <rPr>
        <sz val="10"/>
        <rFont val="Arial"/>
        <family val="0"/>
      </rPr>
      <t xml:space="preserve"> to Kangaroo Valley, </t>
    </r>
    <r>
      <rPr>
        <b/>
        <sz val="10"/>
        <rFont val="Arial"/>
        <family val="2"/>
      </rPr>
      <t>climb Cambewarra from Kangaroo Valley, climb Bellawongara</t>
    </r>
    <r>
      <rPr>
        <sz val="10"/>
        <rFont val="Arial"/>
        <family val="2"/>
      </rPr>
      <t xml:space="preserve"> to </t>
    </r>
    <r>
      <rPr>
        <sz val="10"/>
        <rFont val="Arial"/>
        <family val="0"/>
      </rPr>
      <t>Berry</t>
    </r>
  </si>
  <si>
    <t>Cedar View Rd</t>
  </si>
  <si>
    <t>Ben Dooley Rd</t>
  </si>
  <si>
    <t>Bundewalla Rd</t>
  </si>
  <si>
    <t>Princess Highway</t>
  </si>
  <si>
    <t>Cambewarra Rd/Moss Vale Rd</t>
  </si>
  <si>
    <t>NNW</t>
  </si>
  <si>
    <t>Kangaroo Valley Rd</t>
  </si>
  <si>
    <t>Bundewallah Rd</t>
  </si>
  <si>
    <t>agg km</t>
  </si>
  <si>
    <t>Saddleback Mtn Rd, at Right turn before tough final 600m to Lookout</t>
  </si>
  <si>
    <t>Railway Pde</t>
  </si>
  <si>
    <t>SWW</t>
  </si>
  <si>
    <t>Jamberoo Rd / Allowrie St</t>
  </si>
  <si>
    <t>Churchill St/Jamberoo Rd</t>
  </si>
  <si>
    <t>Cambewarra Mtn from Kang. Valley</t>
  </si>
  <si>
    <t>13 different KOM Climbs</t>
  </si>
  <si>
    <r>
      <t xml:space="preserve">Start Berry </t>
    </r>
    <r>
      <rPr>
        <b/>
        <sz val="10"/>
        <rFont val="Arial"/>
        <family val="2"/>
      </rPr>
      <t>climb Woodhill Mountain</t>
    </r>
    <r>
      <rPr>
        <sz val="10"/>
        <rFont val="Arial"/>
        <family val="2"/>
      </rPr>
      <t xml:space="preserve"> to Kangaroo Valley, </t>
    </r>
    <r>
      <rPr>
        <b/>
        <sz val="10"/>
        <rFont val="Arial"/>
        <family val="2"/>
      </rPr>
      <t>climb Cambewarra Mtn</t>
    </r>
    <r>
      <rPr>
        <sz val="10"/>
        <rFont val="Arial"/>
        <family val="2"/>
      </rPr>
      <t>, descend Berry Mtn to Berry</t>
    </r>
  </si>
  <si>
    <r>
      <t xml:space="preserve">Train to Kiama, </t>
    </r>
    <r>
      <rPr>
        <b/>
        <sz val="10.5"/>
        <rFont val="Arial Narrow"/>
        <family val="2"/>
      </rPr>
      <t>climb Fountaindale Rd to Saddleback Mtn</t>
    </r>
    <r>
      <rPr>
        <sz val="10.5"/>
        <rFont val="Arial Narrow"/>
        <family val="2"/>
      </rPr>
      <t xml:space="preserve">, </t>
    </r>
    <r>
      <rPr>
        <b/>
        <sz val="10.5"/>
        <rFont val="Arial Narrow"/>
        <family val="2"/>
      </rPr>
      <t xml:space="preserve">climb Jamberoo Pass to Budderoo Plateau, to Robertson Pie Shop </t>
    </r>
    <r>
      <rPr>
        <sz val="10.5"/>
        <rFont val="Arial Narrow"/>
        <family val="2"/>
      </rPr>
      <t>descend Macq Pass to Albion Pk</t>
    </r>
  </si>
  <si>
    <r>
      <t xml:space="preserve">Train to Albion Park, </t>
    </r>
    <r>
      <rPr>
        <b/>
        <sz val="10.5"/>
        <rFont val="Arial Narrow"/>
        <family val="2"/>
      </rPr>
      <t>climb</t>
    </r>
    <r>
      <rPr>
        <sz val="10.5"/>
        <rFont val="Arial Narrow"/>
        <family val="2"/>
      </rPr>
      <t xml:space="preserve"> </t>
    </r>
    <r>
      <rPr>
        <b/>
        <sz val="10.5"/>
        <rFont val="Arial Narrow"/>
        <family val="2"/>
      </rPr>
      <t>Macquarie Pass</t>
    </r>
    <r>
      <rPr>
        <sz val="10.5"/>
        <rFont val="Arial Narrow"/>
        <family val="2"/>
      </rPr>
      <t xml:space="preserve"> to Robertson Pie Shop, descend Jamberoo Pass, </t>
    </r>
    <r>
      <rPr>
        <b/>
        <sz val="10.5"/>
        <rFont val="Arial Narrow"/>
        <family val="2"/>
      </rPr>
      <t>climb</t>
    </r>
    <r>
      <rPr>
        <sz val="10.5"/>
        <rFont val="Arial Narrow"/>
        <family val="2"/>
      </rPr>
      <t xml:space="preserve"> </t>
    </r>
    <r>
      <rPr>
        <b/>
        <sz val="10.5"/>
        <rFont val="Arial Narrow"/>
        <family val="2"/>
      </rPr>
      <t>Saddleback Mtn Rd</t>
    </r>
    <r>
      <rPr>
        <sz val="10.5"/>
        <rFont val="Arial Narrow"/>
        <family val="2"/>
      </rPr>
      <t>, descent Saddleback Mtn Rd to Kiama</t>
    </r>
  </si>
  <si>
    <t>Climbs in Ride:</t>
  </si>
  <si>
    <t>Arrive Kiama:</t>
  </si>
  <si>
    <t>Climbs:</t>
  </si>
  <si>
    <t>Arrive Albion Park:</t>
  </si>
  <si>
    <t>Arrive Bombaderry:</t>
  </si>
  <si>
    <r>
      <t xml:space="preserve">Start from Berry, </t>
    </r>
    <r>
      <rPr>
        <b/>
        <u val="single"/>
        <sz val="17"/>
        <rFont val="Arial Narrow"/>
        <family val="2"/>
      </rPr>
      <t>climb Woodhill Mountain</t>
    </r>
    <r>
      <rPr>
        <b/>
        <sz val="17"/>
        <rFont val="Arial Narrow"/>
        <family val="2"/>
      </rPr>
      <t xml:space="preserve"> to Kangaroo Valley, </t>
    </r>
    <r>
      <rPr>
        <b/>
        <u val="single"/>
        <sz val="17"/>
        <rFont val="Arial Narrow"/>
        <family val="2"/>
      </rPr>
      <t>climb Cambewarra Mtn, climb Berry Mtn</t>
    </r>
  </si>
  <si>
    <t>Ave</t>
  </si>
  <si>
    <t>Dist.</t>
  </si>
  <si>
    <r>
      <t xml:space="preserve">KOM Macquarie Pass - Blue/white </t>
    </r>
    <r>
      <rPr>
        <i/>
        <sz val="8"/>
        <rFont val="Arial Narrow"/>
        <family val="2"/>
      </rPr>
      <t>"Welcome to Capital Country"</t>
    </r>
    <r>
      <rPr>
        <sz val="8"/>
        <rFont val="Arial Narrow"/>
        <family val="2"/>
      </rPr>
      <t xml:space="preserve"> sign</t>
    </r>
  </si>
  <si>
    <t>Dist</t>
  </si>
  <si>
    <t>hr:min</t>
  </si>
  <si>
    <t>dir</t>
  </si>
  <si>
    <t>Berry:</t>
  </si>
  <si>
    <t>Ave.</t>
  </si>
  <si>
    <r>
      <t xml:space="preserve">KOM Berry Mtn - </t>
    </r>
    <r>
      <rPr>
        <i/>
        <sz val="8"/>
        <rFont val="Arial Narrow"/>
        <family val="2"/>
      </rPr>
      <t>"Rockfield Park - Charolaris Stud"</t>
    </r>
    <r>
      <rPr>
        <sz val="8"/>
        <rFont val="Arial Narrow"/>
        <family val="2"/>
      </rPr>
      <t xml:space="preserve"> sign</t>
    </r>
  </si>
  <si>
    <t>hr:m</t>
  </si>
  <si>
    <t xml:space="preserve">Destination </t>
  </si>
  <si>
    <t>leg ave</t>
  </si>
  <si>
    <t>ride ave</t>
  </si>
  <si>
    <t>ride min</t>
  </si>
  <si>
    <t>stop min</t>
  </si>
  <si>
    <t>grad</t>
  </si>
  <si>
    <t>to Kiama station</t>
  </si>
  <si>
    <t>Princess Alfred Rd</t>
  </si>
  <si>
    <t>North St</t>
  </si>
  <si>
    <t>Station St</t>
  </si>
  <si>
    <t>KOM Bellawongarah Historical Cemetery</t>
  </si>
  <si>
    <t>Hampden Bridge</t>
  </si>
  <si>
    <t>Bellawongarah Historical Cemetery</t>
  </si>
  <si>
    <t xml:space="preserve">Sunday </t>
  </si>
  <si>
    <t>19 Nov '06</t>
  </si>
  <si>
    <r>
      <t>Ride Calendar</t>
    </r>
    <r>
      <rPr>
        <b/>
        <u val="single"/>
        <sz val="19"/>
        <color indexed="12"/>
        <rFont val="Arial Narrow"/>
        <family val="2"/>
      </rPr>
      <t xml:space="preserve"> - 3rd Annual </t>
    </r>
    <r>
      <rPr>
        <b/>
        <i/>
        <u val="single"/>
        <sz val="19"/>
        <color indexed="12"/>
        <rFont val="Arial Narrow"/>
        <family val="2"/>
      </rPr>
      <t>King of the Mountain Challenge</t>
    </r>
  </si>
  <si>
    <t>[Click on Hyperlinks in column "I" below to take you to Ride Description]</t>
  </si>
  <si>
    <r>
      <t xml:space="preserve">Start from Berry, </t>
    </r>
    <r>
      <rPr>
        <b/>
        <u val="single"/>
        <sz val="10"/>
        <color indexed="12"/>
        <rFont val="Arial Narrow"/>
        <family val="2"/>
      </rPr>
      <t>climb Woodhill Mountain to Kangaroo Valley</t>
    </r>
    <r>
      <rPr>
        <b/>
        <sz val="10"/>
        <color indexed="12"/>
        <rFont val="Arial Narrow"/>
        <family val="2"/>
      </rPr>
      <t xml:space="preserve">, </t>
    </r>
    <r>
      <rPr>
        <b/>
        <u val="single"/>
        <sz val="10"/>
        <color indexed="12"/>
        <rFont val="Arial Narrow"/>
        <family val="2"/>
      </rPr>
      <t>climb Cambewarra</t>
    </r>
    <r>
      <rPr>
        <b/>
        <sz val="10"/>
        <color indexed="12"/>
        <rFont val="Arial Narrow"/>
        <family val="2"/>
      </rPr>
      <t>, descend Berry Mtn to Berry</t>
    </r>
  </si>
  <si>
    <r>
      <t xml:space="preserve">Start Albion Park, </t>
    </r>
    <r>
      <rPr>
        <b/>
        <u val="single"/>
        <sz val="10"/>
        <color indexed="12"/>
        <rFont val="Arial Narrow"/>
        <family val="2"/>
      </rPr>
      <t>climb Macquarie Pass to Robertson Pie Shop</t>
    </r>
    <r>
      <rPr>
        <b/>
        <sz val="10"/>
        <color indexed="12"/>
        <rFont val="Arial Narrow"/>
        <family val="2"/>
      </rPr>
      <t xml:space="preserve">, descend Jamberoo Pass, </t>
    </r>
    <r>
      <rPr>
        <b/>
        <u val="single"/>
        <sz val="10"/>
        <color indexed="12"/>
        <rFont val="Arial Narrow"/>
        <family val="2"/>
      </rPr>
      <t>climb Saddleback Mtn Rd</t>
    </r>
    <r>
      <rPr>
        <b/>
        <sz val="10"/>
        <color indexed="12"/>
        <rFont val="Arial Narrow"/>
        <family val="2"/>
      </rPr>
      <t>, descend Saddleback Mtn Rd to Kiama</t>
    </r>
  </si>
  <si>
    <r>
      <t xml:space="preserve">Start from Berry, </t>
    </r>
    <r>
      <rPr>
        <b/>
        <u val="single"/>
        <sz val="10"/>
        <color indexed="12"/>
        <rFont val="Arial Narrow"/>
        <family val="2"/>
      </rPr>
      <t>climb Berry Mountain to Kangaroo Valley</t>
    </r>
    <r>
      <rPr>
        <b/>
        <sz val="10"/>
        <color indexed="12"/>
        <rFont val="Arial Narrow"/>
        <family val="2"/>
      </rPr>
      <t xml:space="preserve">, </t>
    </r>
    <r>
      <rPr>
        <b/>
        <u val="single"/>
        <sz val="10"/>
        <color indexed="12"/>
        <rFont val="Arial Narrow"/>
        <family val="2"/>
      </rPr>
      <t>climb Barrengarry Mtn to Fitzroy Falls</t>
    </r>
    <r>
      <rPr>
        <b/>
        <sz val="10"/>
        <color indexed="12"/>
        <rFont val="Arial Narrow"/>
        <family val="2"/>
      </rPr>
      <t xml:space="preserve">, </t>
    </r>
    <r>
      <rPr>
        <b/>
        <u val="single"/>
        <sz val="10"/>
        <color indexed="12"/>
        <rFont val="Arial Narrow"/>
        <family val="2"/>
      </rPr>
      <t>climb Berry Mountain to Berry</t>
    </r>
  </si>
  <si>
    <r>
      <t xml:space="preserve">From Kiama, </t>
    </r>
    <r>
      <rPr>
        <b/>
        <sz val="14"/>
        <color indexed="61"/>
        <rFont val="Arial"/>
        <family val="2"/>
      </rPr>
      <t>climb Saddleback Mtn Rd to entrance, then to Lookout</t>
    </r>
    <r>
      <rPr>
        <b/>
        <sz val="14"/>
        <rFont val="Arial"/>
        <family val="2"/>
      </rPr>
      <t xml:space="preserve">, descend Fountaindale Rd, </t>
    </r>
  </si>
  <si>
    <r>
      <t>climb Jamberoo Pass to Plateau, then to Robertson Pie Shop</t>
    </r>
    <r>
      <rPr>
        <b/>
        <sz val="14"/>
        <rFont val="Arial"/>
        <family val="2"/>
      </rPr>
      <t>, descend Macq Pass to Albion Pk</t>
    </r>
  </si>
  <si>
    <r>
      <t xml:space="preserve">Start at Bombaderry, </t>
    </r>
    <r>
      <rPr>
        <b/>
        <sz val="16"/>
        <color indexed="61"/>
        <rFont val="Arial Narrow"/>
        <family val="2"/>
      </rPr>
      <t>climb Cambewarra</t>
    </r>
    <r>
      <rPr>
        <b/>
        <sz val="16"/>
        <rFont val="Arial Narrow"/>
        <family val="2"/>
      </rPr>
      <t xml:space="preserve"> to Kangaroo Valley, </t>
    </r>
    <r>
      <rPr>
        <b/>
        <sz val="16"/>
        <color indexed="61"/>
        <rFont val="Arial Narrow"/>
        <family val="2"/>
      </rPr>
      <t>climb Cambewarra</t>
    </r>
    <r>
      <rPr>
        <b/>
        <sz val="16"/>
        <rFont val="Arial Narrow"/>
        <family val="2"/>
      </rPr>
      <t>, along Bellawongara to Berry</t>
    </r>
  </si>
  <si>
    <r>
      <t xml:space="preserve">Contingency day in case one of the above Day Rides is washed-out and you want to complete the 14 Climbs in the </t>
    </r>
    <r>
      <rPr>
        <b/>
        <sz val="10"/>
        <color indexed="12"/>
        <rFont val="Batang"/>
        <family val="1"/>
      </rPr>
      <t>I</t>
    </r>
    <r>
      <rPr>
        <b/>
        <sz val="10"/>
        <color indexed="12"/>
        <rFont val="Arial Narrow"/>
        <family val="2"/>
      </rPr>
      <t>llawarra Climb Region</t>
    </r>
  </si>
  <si>
    <t>KOM "12km to Hampton Bridge sign" on RHS</t>
  </si>
  <si>
    <t>Oggi's Café</t>
  </si>
  <si>
    <t>Cnr Allowrie St &amp; Young St</t>
  </si>
  <si>
    <t>Allowrie St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</si>
</sst>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mm:ss\ AM/PM"/>
    <numFmt numFmtId="178" formatCode="0.000"/>
    <numFmt numFmtId="179" formatCode="0.0000"/>
    <numFmt numFmtId="180" formatCode="0.00;[Red]0.00"/>
    <numFmt numFmtId="181" formatCode="m/d/yy\ h:mm"/>
    <numFmt numFmtId="182" formatCode="_-* #,##0.0_-;\-* #,##0.0_-;_-* &quot;-&quot;??_-;_-@_-"/>
    <numFmt numFmtId="183" formatCode="_-* #,##0_-;\-* #,##0_-;_-* &quot;-&quot;??_-;_-@_-"/>
    <numFmt numFmtId="184" formatCode="0.00000"/>
    <numFmt numFmtId="185" formatCode="0.000000"/>
    <numFmt numFmtId="186" formatCode="[$-409]h:mm:ss\ AM/PM"/>
    <numFmt numFmtId="187" formatCode="hh:mm:ss;@"/>
    <numFmt numFmtId="188" formatCode="[$-C09]dddd\,\ d\ mmmm\ yyyy"/>
    <numFmt numFmtId="189" formatCode="h:mm:ss;@"/>
    <numFmt numFmtId="190" formatCode="mmm\-yyyy"/>
    <numFmt numFmtId="191" formatCode="[$-F800]dddd\,\ mmmm\ dd\,\ yyyy"/>
    <numFmt numFmtId="192" formatCode="[$-C09]dd\-mmmm\-yyyy;@"/>
  </numFmts>
  <fonts count="83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u val="single"/>
      <sz val="12"/>
      <name val="Arial"/>
      <family val="2"/>
    </font>
    <font>
      <b/>
      <sz val="11"/>
      <name val="Arial Narrow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Tahoma"/>
      <family val="0"/>
    </font>
    <font>
      <b/>
      <u val="single"/>
      <sz val="10"/>
      <name val="Arial Narrow"/>
      <family val="2"/>
    </font>
    <font>
      <b/>
      <u val="single"/>
      <sz val="10"/>
      <name val="Arial"/>
      <family val="2"/>
    </font>
    <font>
      <b/>
      <sz val="10"/>
      <color indexed="12"/>
      <name val="Arial Narrow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name val="Arial Narrow"/>
      <family val="2"/>
    </font>
    <font>
      <b/>
      <u val="single"/>
      <sz val="16"/>
      <name val="Arial Narrow"/>
      <family val="2"/>
    </font>
    <font>
      <b/>
      <u val="single"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7"/>
      <name val="Arial Narrow"/>
      <family val="2"/>
    </font>
    <font>
      <b/>
      <u val="single"/>
      <sz val="17"/>
      <name val="Arial Narrow"/>
      <family val="2"/>
    </font>
    <font>
      <sz val="8"/>
      <name val="Arial Narrow"/>
      <family val="2"/>
    </font>
    <font>
      <strike/>
      <sz val="9"/>
      <color indexed="8"/>
      <name val="Verdan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u val="single"/>
      <sz val="11"/>
      <color indexed="12"/>
      <name val="Arial Narrow"/>
      <family val="2"/>
    </font>
    <font>
      <b/>
      <i/>
      <sz val="12"/>
      <name val="Arial"/>
      <family val="2"/>
    </font>
    <font>
      <b/>
      <sz val="12.5"/>
      <name val="Arial Narrow"/>
      <family val="2"/>
    </font>
    <font>
      <b/>
      <u val="single"/>
      <sz val="13"/>
      <name val="Arial Narrow"/>
      <family val="2"/>
    </font>
    <font>
      <b/>
      <sz val="11.5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name val="Arial Narrow"/>
      <family val="2"/>
    </font>
    <font>
      <b/>
      <u val="single"/>
      <sz val="9"/>
      <name val="Arial Narrow"/>
      <family val="2"/>
    </font>
    <font>
      <b/>
      <u val="single"/>
      <sz val="11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vertAlign val="superscript"/>
      <sz val="8"/>
      <name val="Arial Narrow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 Narrow"/>
      <family val="2"/>
    </font>
    <font>
      <i/>
      <sz val="8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u val="single"/>
      <sz val="11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9"/>
      <name val="Arial Narrow"/>
      <family val="2"/>
    </font>
    <font>
      <u val="single"/>
      <sz val="8"/>
      <name val="Arial"/>
      <family val="0"/>
    </font>
    <font>
      <sz val="18"/>
      <color indexed="12"/>
      <name val="Arial"/>
      <family val="0"/>
    </font>
    <font>
      <b/>
      <sz val="18"/>
      <color indexed="12"/>
      <name val="Arial Narrow"/>
      <family val="2"/>
    </font>
    <font>
      <sz val="18"/>
      <name val="Arial"/>
      <family val="0"/>
    </font>
    <font>
      <b/>
      <i/>
      <u val="single"/>
      <sz val="19"/>
      <color indexed="12"/>
      <name val="Arial Narrow"/>
      <family val="2"/>
    </font>
    <font>
      <b/>
      <u val="single"/>
      <sz val="19"/>
      <color indexed="12"/>
      <name val="Arial Narrow"/>
      <family val="2"/>
    </font>
    <font>
      <b/>
      <sz val="12"/>
      <color indexed="10"/>
      <name val="Arial Narrow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Batang"/>
      <family val="1"/>
    </font>
    <font>
      <sz val="11"/>
      <name val="Arial"/>
      <family val="0"/>
    </font>
    <font>
      <b/>
      <sz val="13.5"/>
      <color indexed="61"/>
      <name val="Arial Narrow"/>
      <family val="2"/>
    </font>
    <font>
      <b/>
      <sz val="14"/>
      <color indexed="61"/>
      <name val="Arial"/>
      <family val="2"/>
    </font>
    <font>
      <b/>
      <sz val="16"/>
      <color indexed="61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2" borderId="0" xfId="15" applyFont="1" applyFill="1" applyAlignment="1">
      <alignment horizontal="center"/>
    </xf>
    <xf numFmtId="43" fontId="2" fillId="2" borderId="0" xfId="15" applyFont="1" applyFill="1" applyAlignment="1">
      <alignment/>
    </xf>
    <xf numFmtId="43" fontId="2" fillId="3" borderId="0" xfId="15" applyFont="1" applyFill="1" applyAlignment="1">
      <alignment/>
    </xf>
    <xf numFmtId="43" fontId="2" fillId="3" borderId="0" xfId="15" applyFont="1" applyFill="1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0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vertical="justify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right" vertical="justify"/>
    </xf>
    <xf numFmtId="0" fontId="0" fillId="0" borderId="0" xfId="0" applyBorder="1" applyAlignment="1">
      <alignment vertical="justify"/>
    </xf>
    <xf numFmtId="1" fontId="0" fillId="0" borderId="0" xfId="0" applyNumberFormat="1" applyBorder="1" applyAlignment="1">
      <alignment vertical="justify"/>
    </xf>
    <xf numFmtId="2" fontId="0" fillId="0" borderId="0" xfId="0" applyNumberFormat="1" applyBorder="1" applyAlignment="1">
      <alignment vertical="justify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" fontId="5" fillId="0" borderId="0" xfId="0" applyNumberFormat="1" applyFont="1" applyBorder="1" applyAlignment="1">
      <alignment vertical="justify"/>
    </xf>
    <xf numFmtId="2" fontId="5" fillId="0" borderId="0" xfId="0" applyNumberFormat="1" applyFont="1" applyBorder="1" applyAlignment="1">
      <alignment vertical="justify"/>
    </xf>
    <xf numFmtId="2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justify"/>
    </xf>
    <xf numFmtId="0" fontId="0" fillId="0" borderId="0" xfId="0" applyBorder="1" applyAlignment="1">
      <alignment vertical="justify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justify"/>
    </xf>
    <xf numFmtId="0" fontId="15" fillId="0" borderId="0" xfId="0" applyFont="1" applyBorder="1" applyAlignment="1">
      <alignment vertical="justify" wrapText="1"/>
    </xf>
    <xf numFmtId="2" fontId="0" fillId="0" borderId="0" xfId="0" applyNumberFormat="1" applyAlignment="1">
      <alignment vertical="justify"/>
    </xf>
    <xf numFmtId="0" fontId="17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20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20" fontId="22" fillId="3" borderId="0" xfId="0" applyNumberFormat="1" applyFont="1" applyFill="1" applyBorder="1" applyAlignment="1">
      <alignment horizontal="center" vertical="center"/>
    </xf>
    <xf numFmtId="20" fontId="17" fillId="0" borderId="0" xfId="0" applyNumberFormat="1" applyFont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20" fontId="20" fillId="0" borderId="0" xfId="0" applyNumberFormat="1" applyFont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20" fontId="1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20" fontId="22" fillId="3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21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32" fillId="0" borderId="0" xfId="0" applyFont="1" applyAlignment="1">
      <alignment/>
    </xf>
    <xf numFmtId="43" fontId="33" fillId="2" borderId="0" xfId="15" applyFont="1" applyFill="1" applyAlignment="1">
      <alignment/>
    </xf>
    <xf numFmtId="43" fontId="33" fillId="3" borderId="0" xfId="15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3" fontId="14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20" applyFont="1" applyAlignment="1" quotePrefix="1">
      <alignment/>
    </xf>
    <xf numFmtId="0" fontId="41" fillId="0" borderId="0" xfId="0" applyFont="1" applyAlignment="1">
      <alignment/>
    </xf>
    <xf numFmtId="16" fontId="3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/>
    </xf>
    <xf numFmtId="168" fontId="12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4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" fillId="0" borderId="0" xfId="0" applyFont="1" applyAlignment="1">
      <alignment/>
    </xf>
    <xf numFmtId="1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2" xfId="0" applyFont="1" applyBorder="1" applyAlignment="1">
      <alignment horizontal="center"/>
    </xf>
    <xf numFmtId="168" fontId="50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168" fontId="38" fillId="0" borderId="0" xfId="0" applyNumberFormat="1" applyFont="1" applyAlignment="1">
      <alignment horizontal="left"/>
    </xf>
    <xf numFmtId="168" fontId="38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4" fillId="0" borderId="0" xfId="20" applyAlignment="1">
      <alignment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center" vertical="center" wrapText="1"/>
    </xf>
    <xf numFmtId="20" fontId="50" fillId="0" borderId="0" xfId="0" applyNumberFormat="1" applyFont="1" applyAlignment="1">
      <alignment horizontal="center"/>
    </xf>
    <xf numFmtId="43" fontId="50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43" fontId="53" fillId="3" borderId="0" xfId="15" applyFont="1" applyFill="1" applyAlignment="1">
      <alignment horizontal="center"/>
    </xf>
    <xf numFmtId="43" fontId="53" fillId="2" borderId="0" xfId="15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53" fillId="3" borderId="0" xfId="0" applyFont="1" applyFill="1" applyAlignment="1">
      <alignment horizontal="center"/>
    </xf>
    <xf numFmtId="43" fontId="53" fillId="3" borderId="0" xfId="15" applyFont="1" applyFill="1" applyAlignment="1">
      <alignment/>
    </xf>
    <xf numFmtId="43" fontId="53" fillId="2" borderId="0" xfId="15" applyFont="1" applyFill="1" applyAlignment="1">
      <alignment/>
    </xf>
    <xf numFmtId="2" fontId="53" fillId="2" borderId="0" xfId="0" applyNumberFormat="1" applyFont="1" applyFill="1" applyAlignment="1">
      <alignment horizontal="center"/>
    </xf>
    <xf numFmtId="2" fontId="53" fillId="3" borderId="0" xfId="0" applyNumberFormat="1" applyFont="1" applyFill="1" applyAlignment="1">
      <alignment horizontal="center"/>
    </xf>
    <xf numFmtId="43" fontId="54" fillId="3" borderId="0" xfId="15" applyFont="1" applyFill="1" applyAlignment="1">
      <alignment/>
    </xf>
    <xf numFmtId="43" fontId="54" fillId="3" borderId="0" xfId="15" applyFont="1" applyFill="1" applyAlignment="1">
      <alignment horizontal="center"/>
    </xf>
    <xf numFmtId="43" fontId="54" fillId="2" borderId="0" xfId="15" applyFont="1" applyFill="1" applyAlignment="1">
      <alignment/>
    </xf>
    <xf numFmtId="43" fontId="54" fillId="2" borderId="0" xfId="15" applyFont="1" applyFill="1" applyAlignment="1">
      <alignment horizontal="center"/>
    </xf>
    <xf numFmtId="168" fontId="3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8" fontId="32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168" fontId="32" fillId="0" borderId="1" xfId="0" applyNumberFormat="1" applyFont="1" applyBorder="1" applyAlignment="1" applyProtection="1">
      <alignment horizontal="center" vertical="center"/>
      <protection locked="0"/>
    </xf>
    <xf numFmtId="1" fontId="32" fillId="0" borderId="1" xfId="0" applyNumberFormat="1" applyFont="1" applyBorder="1" applyAlignment="1">
      <alignment horizontal="center" vertical="center"/>
    </xf>
    <xf numFmtId="20" fontId="32" fillId="0" borderId="1" xfId="0" applyNumberFormat="1" applyFont="1" applyBorder="1" applyAlignment="1" applyProtection="1">
      <alignment horizontal="center" vertical="center"/>
      <protection locked="0"/>
    </xf>
    <xf numFmtId="20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57" fillId="5" borderId="1" xfId="0" applyFont="1" applyFill="1" applyBorder="1" applyAlignment="1">
      <alignment horizontal="center" vertical="center"/>
    </xf>
    <xf numFmtId="168" fontId="3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>
      <alignment horizontal="center" vertical="center"/>
    </xf>
    <xf numFmtId="20" fontId="11" fillId="5" borderId="1" xfId="0" applyNumberFormat="1" applyFont="1" applyFill="1" applyBorder="1" applyAlignment="1" applyProtection="1">
      <alignment horizontal="center" vertical="center"/>
      <protection locked="0"/>
    </xf>
    <xf numFmtId="20" fontId="11" fillId="5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57" fillId="7" borderId="1" xfId="0" applyFont="1" applyFill="1" applyBorder="1" applyAlignment="1">
      <alignment horizontal="center" vertical="center"/>
    </xf>
    <xf numFmtId="168" fontId="32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>
      <alignment horizontal="center" vertical="center" wrapText="1"/>
    </xf>
    <xf numFmtId="168" fontId="32" fillId="7" borderId="1" xfId="0" applyNumberFormat="1" applyFont="1" applyFill="1" applyBorder="1" applyAlignment="1">
      <alignment horizontal="center" vertical="center"/>
    </xf>
    <xf numFmtId="0" fontId="56" fillId="7" borderId="1" xfId="0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 applyProtection="1">
      <alignment horizontal="center" vertical="center"/>
      <protection locked="0"/>
    </xf>
    <xf numFmtId="1" fontId="11" fillId="7" borderId="1" xfId="0" applyNumberFormat="1" applyFont="1" applyFill="1" applyBorder="1" applyAlignment="1">
      <alignment horizontal="center" vertical="center"/>
    </xf>
    <xf numFmtId="20" fontId="11" fillId="7" borderId="1" xfId="0" applyNumberFormat="1" applyFont="1" applyFill="1" applyBorder="1" applyAlignment="1" applyProtection="1">
      <alignment horizontal="center" vertical="center"/>
      <protection locked="0"/>
    </xf>
    <xf numFmtId="20" fontId="11" fillId="7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68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 vertical="center"/>
    </xf>
    <xf numFmtId="168" fontId="11" fillId="6" borderId="1" xfId="0" applyNumberFormat="1" applyFont="1" applyFill="1" applyBorder="1" applyAlignment="1" applyProtection="1">
      <alignment horizontal="center" vertical="center"/>
      <protection locked="0"/>
    </xf>
    <xf numFmtId="168" fontId="11" fillId="6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 applyProtection="1">
      <alignment horizontal="center" vertical="center"/>
      <protection locked="0"/>
    </xf>
    <xf numFmtId="1" fontId="11" fillId="6" borderId="1" xfId="0" applyNumberFormat="1" applyFont="1" applyFill="1" applyBorder="1" applyAlignment="1">
      <alignment horizontal="center" vertical="center"/>
    </xf>
    <xf numFmtId="20" fontId="11" fillId="6" borderId="1" xfId="0" applyNumberFormat="1" applyFont="1" applyFill="1" applyBorder="1" applyAlignment="1" applyProtection="1">
      <alignment horizontal="center" vertical="center"/>
      <protection locked="0"/>
    </xf>
    <xf numFmtId="20" fontId="11" fillId="6" borderId="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168" fontId="32" fillId="0" borderId="0" xfId="0" applyNumberFormat="1" applyFont="1" applyBorder="1" applyAlignment="1">
      <alignment horizontal="right" vertical="center"/>
    </xf>
    <xf numFmtId="168" fontId="32" fillId="0" borderId="0" xfId="0" applyNumberFormat="1" applyFont="1" applyBorder="1" applyAlignment="1">
      <alignment horizontal="center" vertical="center"/>
    </xf>
    <xf numFmtId="168" fontId="32" fillId="0" borderId="0" xfId="0" applyNumberFormat="1" applyFont="1" applyBorder="1" applyAlignment="1" applyProtection="1">
      <alignment horizontal="center" vertical="center"/>
      <protection locked="0"/>
    </xf>
    <xf numFmtId="1" fontId="3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0" fontId="32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20" fontId="27" fillId="0" borderId="0" xfId="0" applyNumberFormat="1" applyFont="1" applyBorder="1" applyAlignment="1">
      <alignment horizontal="center" vertical="center"/>
    </xf>
    <xf numFmtId="20" fontId="60" fillId="3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0" fontId="27" fillId="0" borderId="0" xfId="0" applyNumberFormat="1" applyFont="1" applyAlignment="1">
      <alignment horizontal="center" vertical="center"/>
    </xf>
    <xf numFmtId="20" fontId="11" fillId="0" borderId="0" xfId="0" applyNumberFormat="1" applyFont="1" applyAlignment="1">
      <alignment horizontal="center"/>
    </xf>
    <xf numFmtId="0" fontId="58" fillId="0" borderId="0" xfId="0" applyFont="1" applyBorder="1" applyAlignment="1">
      <alignment horizontal="right" vertical="center"/>
    </xf>
    <xf numFmtId="20" fontId="60" fillId="3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1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32" fillId="0" borderId="1" xfId="0" applyNumberFormat="1" applyFont="1" applyBorder="1" applyAlignment="1" applyProtection="1">
      <alignment horizontal="center" vertical="center"/>
      <protection locked="0"/>
    </xf>
    <xf numFmtId="1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168" fontId="32" fillId="6" borderId="1" xfId="0" applyNumberFormat="1" applyFont="1" applyFill="1" applyBorder="1" applyAlignment="1" applyProtection="1">
      <alignment horizontal="center" vertical="center"/>
      <protection locked="0"/>
    </xf>
    <xf numFmtId="0" fontId="57" fillId="6" borderId="1" xfId="0" applyFont="1" applyFill="1" applyBorder="1" applyAlignment="1">
      <alignment horizontal="center" vertical="center" wrapText="1"/>
    </xf>
    <xf numFmtId="168" fontId="32" fillId="6" borderId="1" xfId="0" applyNumberFormat="1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 applyProtection="1">
      <alignment horizontal="center" vertical="center"/>
      <protection locked="0"/>
    </xf>
    <xf numFmtId="168" fontId="11" fillId="6" borderId="5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>
      <alignment horizontal="center" vertical="center"/>
    </xf>
    <xf numFmtId="20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6" xfId="0" applyNumberFormat="1" applyFont="1" applyFill="1" applyBorder="1" applyAlignment="1">
      <alignment horizontal="center" vertical="center"/>
    </xf>
    <xf numFmtId="1" fontId="32" fillId="3" borderId="1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43" fontId="11" fillId="6" borderId="0" xfId="0" applyNumberFormat="1" applyFont="1" applyFill="1" applyBorder="1" applyAlignment="1" applyProtection="1">
      <alignment horizontal="center" vertical="center"/>
      <protection locked="0"/>
    </xf>
    <xf numFmtId="168" fontId="11" fillId="6" borderId="0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68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>
      <alignment horizontal="center" vertical="center"/>
    </xf>
    <xf numFmtId="20" fontId="11" fillId="6" borderId="0" xfId="0" applyNumberFormat="1" applyFont="1" applyFill="1" applyBorder="1" applyAlignment="1" applyProtection="1">
      <alignment horizontal="center" vertical="center"/>
      <protection locked="0"/>
    </xf>
    <xf numFmtId="20" fontId="11" fillId="6" borderId="0" xfId="0" applyNumberFormat="1" applyFont="1" applyFill="1" applyBorder="1" applyAlignment="1">
      <alignment horizontal="center" vertical="center"/>
    </xf>
    <xf numFmtId="168" fontId="11" fillId="7" borderId="1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>
      <alignment horizontal="left" vertical="center"/>
    </xf>
    <xf numFmtId="2" fontId="11" fillId="6" borderId="0" xfId="0" applyNumberFormat="1" applyFont="1" applyFill="1" applyBorder="1" applyAlignment="1" applyProtection="1">
      <alignment horizontal="center" vertical="center"/>
      <protection locked="0"/>
    </xf>
    <xf numFmtId="2" fontId="11" fillId="6" borderId="0" xfId="0" applyNumberFormat="1" applyFont="1" applyFill="1" applyBorder="1" applyAlignment="1">
      <alignment horizontal="center" vertical="center"/>
    </xf>
    <xf numFmtId="168" fontId="11" fillId="6" borderId="0" xfId="0" applyNumberFormat="1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wrapText="1"/>
    </xf>
    <xf numFmtId="168" fontId="11" fillId="5" borderId="1" xfId="0" applyNumberFormat="1" applyFont="1" applyFill="1" applyBorder="1" applyAlignment="1" applyProtection="1">
      <alignment horizontal="center" vertical="center"/>
      <protection locked="0"/>
    </xf>
    <xf numFmtId="168" fontId="11" fillId="4" borderId="1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2" fontId="63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2" fontId="11" fillId="3" borderId="1" xfId="0" applyNumberFormat="1" applyFont="1" applyFill="1" applyBorder="1" applyAlignment="1">
      <alignment horizontal="center" vertical="center"/>
    </xf>
    <xf numFmtId="168" fontId="32" fillId="5" borderId="1" xfId="0" applyNumberFormat="1" applyFont="1" applyFill="1" applyBorder="1" applyAlignment="1" applyProtection="1">
      <alignment horizontal="center" vertical="center"/>
      <protection locked="0"/>
    </xf>
    <xf numFmtId="0" fontId="57" fillId="7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8" fontId="32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32" fillId="0" borderId="1" xfId="0" applyNumberFormat="1" applyFont="1" applyBorder="1" applyAlignment="1">
      <alignment horizontal="center" vertical="center" wrapText="1"/>
    </xf>
    <xf numFmtId="168" fontId="3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168" fontId="32" fillId="0" borderId="1" xfId="0" applyNumberFormat="1" applyFont="1" applyBorder="1" applyAlignment="1" applyProtection="1">
      <alignment horizontal="center" vertical="center" wrapText="1"/>
      <protection locked="0"/>
    </xf>
    <xf numFmtId="0" fontId="61" fillId="0" borderId="1" xfId="0" applyFont="1" applyBorder="1" applyAlignment="1">
      <alignment horizontal="center" vertical="center" wrapText="1"/>
    </xf>
    <xf numFmtId="168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>
      <alignment horizontal="center" vertical="center" wrapText="1"/>
    </xf>
    <xf numFmtId="168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>
      <alignment horizontal="center" vertical="center" wrapText="1"/>
    </xf>
    <xf numFmtId="2" fontId="11" fillId="6" borderId="5" xfId="0" applyNumberFormat="1" applyFont="1" applyFill="1" applyBorder="1" applyAlignment="1" applyProtection="1">
      <alignment horizontal="center" vertical="center" wrapText="1"/>
      <protection locked="0"/>
    </xf>
    <xf numFmtId="183" fontId="62" fillId="6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21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Alignment="1">
      <alignment horizontal="center"/>
    </xf>
    <xf numFmtId="168" fontId="6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5" fillId="6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5" fillId="7" borderId="1" xfId="0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/>
    </xf>
    <xf numFmtId="0" fontId="65" fillId="5" borderId="1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20" fontId="17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/>
    </xf>
    <xf numFmtId="20" fontId="20" fillId="0" borderId="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Alignment="1">
      <alignment horizontal="center" vertical="center"/>
    </xf>
    <xf numFmtId="43" fontId="17" fillId="0" borderId="0" xfId="15" applyFont="1" applyBorder="1" applyAlignment="1">
      <alignment/>
    </xf>
    <xf numFmtId="0" fontId="66" fillId="0" borderId="0" xfId="0" applyFont="1" applyAlignment="1">
      <alignment horizontal="right"/>
    </xf>
    <xf numFmtId="1" fontId="66" fillId="0" borderId="0" xfId="0" applyNumberFormat="1" applyFont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20" fontId="20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left" vertical="center"/>
    </xf>
    <xf numFmtId="20" fontId="17" fillId="0" borderId="0" xfId="0" applyNumberFormat="1" applyFont="1" applyFill="1" applyAlignment="1">
      <alignment horizontal="center"/>
    </xf>
    <xf numFmtId="20" fontId="22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168" fontId="32" fillId="0" borderId="1" xfId="0" applyNumberFormat="1" applyFont="1" applyFill="1" applyBorder="1" applyAlignment="1" applyProtection="1">
      <alignment horizontal="center" vertical="center"/>
      <protection locked="0"/>
    </xf>
    <xf numFmtId="168" fontId="32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20" fontId="32" fillId="0" borderId="1" xfId="0" applyNumberFormat="1" applyFont="1" applyFill="1" applyBorder="1" applyAlignment="1" applyProtection="1">
      <alignment horizontal="center" vertical="center"/>
      <protection locked="0"/>
    </xf>
    <xf numFmtId="20" fontId="3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2" fontId="48" fillId="0" borderId="0" xfId="0" applyNumberFormat="1" applyFont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2" fontId="17" fillId="0" borderId="0" xfId="0" applyNumberFormat="1" applyFont="1" applyFill="1" applyAlignment="1">
      <alignment horizontal="center" vertical="center"/>
    </xf>
    <xf numFmtId="168" fontId="17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1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68" fontId="32" fillId="0" borderId="1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1" fontId="27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" fontId="2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20" fontId="12" fillId="0" borderId="0" xfId="0" applyNumberFormat="1" applyFont="1" applyBorder="1" applyAlignment="1">
      <alignment/>
    </xf>
    <xf numFmtId="0" fontId="4" fillId="0" borderId="0" xfId="20" applyAlignment="1" quotePrefix="1">
      <alignment/>
    </xf>
    <xf numFmtId="16" fontId="70" fillId="0" borderId="0" xfId="0" applyNumberFormat="1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192" fontId="55" fillId="0" borderId="0" xfId="0" applyNumberFormat="1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44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5" fillId="0" borderId="0" xfId="0" applyFont="1" applyAlignment="1">
      <alignment horizontal="right" vertical="center"/>
    </xf>
    <xf numFmtId="43" fontId="14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2" fontId="55" fillId="0" borderId="0" xfId="0" applyNumberFormat="1" applyFont="1" applyAlignment="1">
      <alignment horizontal="right" vertical="center"/>
    </xf>
    <xf numFmtId="43" fontId="14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192" fontId="75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20" applyFont="1" applyAlignment="1">
      <alignment/>
    </xf>
    <xf numFmtId="0" fontId="14" fillId="0" borderId="0" xfId="0" applyFont="1" applyAlignment="1">
      <alignment horizontal="center" wrapText="1"/>
    </xf>
    <xf numFmtId="168" fontId="50" fillId="0" borderId="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2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 vertical="center"/>
    </xf>
    <xf numFmtId="1" fontId="7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50" fillId="0" borderId="7" xfId="0" applyFont="1" applyBorder="1" applyAlignment="1">
      <alignment horizontal="center" wrapText="1"/>
    </xf>
    <xf numFmtId="1" fontId="32" fillId="6" borderId="1" xfId="0" applyNumberFormat="1" applyFont="1" applyFill="1" applyBorder="1" applyAlignment="1" applyProtection="1">
      <alignment horizontal="center" vertical="center"/>
      <protection locked="0"/>
    </xf>
    <xf numFmtId="1" fontId="32" fillId="6" borderId="1" xfId="0" applyNumberFormat="1" applyFont="1" applyFill="1" applyBorder="1" applyAlignment="1">
      <alignment horizontal="center" vertical="center"/>
    </xf>
    <xf numFmtId="20" fontId="32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ay1Ride_WoodhillMtn_CamberrawarraMtn.htm" TargetMode="External" /><Relationship Id="rId2" Type="http://schemas.openxmlformats.org/officeDocument/2006/relationships/hyperlink" Target="Day5Ride_BerryMtn_BarrengarryMtn_BerryMtn.htm" TargetMode="External" /><Relationship Id="rId3" Type="http://schemas.openxmlformats.org/officeDocument/2006/relationships/hyperlink" Target="Berry%20Day%20Rides%202006.xls" TargetMode="External" /><Relationship Id="rId4" Type="http://schemas.openxmlformats.org/officeDocument/2006/relationships/hyperlink" Target="Berry%20Day%20Rides%202006.xls" TargetMode="External" /><Relationship Id="rId5" Type="http://schemas.openxmlformats.org/officeDocument/2006/relationships/hyperlink" Target="Berry%20Day%20Rides%202006.xls" TargetMode="External" /><Relationship Id="rId6" Type="http://schemas.openxmlformats.org/officeDocument/2006/relationships/hyperlink" Target="Berry%20Day%20Rides%202006.xls" TargetMode="External" /><Relationship Id="rId7" Type="http://schemas.openxmlformats.org/officeDocument/2006/relationships/hyperlink" Target="Day4Ride_MacqPass_SaddlebackMtn.htm" TargetMode="External" /><Relationship Id="rId8" Type="http://schemas.openxmlformats.org/officeDocument/2006/relationships/hyperlink" Target="Berry%20Day%20Rides%202006.xls" TargetMode="External" /><Relationship Id="rId9" Type="http://schemas.openxmlformats.org/officeDocument/2006/relationships/hyperlink" Target="Berry%20Day%20Rides%202006.xls" TargetMode="External" /><Relationship Id="rId10" Type="http://schemas.openxmlformats.org/officeDocument/2006/relationships/hyperlink" Target="Berry%20Day%20Rides%202006.xls" TargetMode="External" /><Relationship Id="rId11" Type="http://schemas.openxmlformats.org/officeDocument/2006/relationships/hyperlink" Target="Berry%20Day%20Rides%202006.xls" TargetMode="External" /><Relationship Id="rId12" Type="http://schemas.openxmlformats.org/officeDocument/2006/relationships/hyperlink" Target="Berry%20Day%20Rides%202006.xls" TargetMode="External" /><Relationship Id="rId13" Type="http://schemas.openxmlformats.org/officeDocument/2006/relationships/hyperlink" Target="Berry%20Day%20Rides%202006.xls" TargetMode="External" /><Relationship Id="rId14" Type="http://schemas.openxmlformats.org/officeDocument/2006/relationships/hyperlink" Target="Berry%20Day%20Rides%202006.xls" TargetMode="External" /><Relationship Id="rId15" Type="http://schemas.openxmlformats.org/officeDocument/2006/relationships/hyperlink" Target="Berry%20Day%20Rides%202006.xls" TargetMode="External" /><Relationship Id="rId16" Type="http://schemas.openxmlformats.org/officeDocument/2006/relationships/hyperlink" Target="Berry%20Day%20Rides%202006.xls" TargetMode="External" /><Relationship Id="rId17" Type="http://schemas.openxmlformats.org/officeDocument/2006/relationships/hyperlink" Target="Berry%20Day%20Rides%202006.xls" TargetMode="External" /><Relationship Id="rId18" Type="http://schemas.openxmlformats.org/officeDocument/2006/relationships/hyperlink" Target="Berry%20Day%20Rides%202006.xls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9"/>
  <sheetViews>
    <sheetView workbookViewId="0" topLeftCell="A1">
      <selection activeCell="I15" sqref="I15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6" width="5.7109375" style="0" customWidth="1"/>
    <col min="7" max="7" width="6.8515625" style="0" customWidth="1"/>
    <col min="8" max="8" width="7.421875" style="0" customWidth="1"/>
    <col min="12" max="12" width="12.421875" style="0" customWidth="1"/>
    <col min="13" max="13" width="7.57421875" style="0" customWidth="1"/>
    <col min="14" max="14" width="11.421875" style="0" customWidth="1"/>
    <col min="15" max="15" width="3.57421875" style="0" customWidth="1"/>
    <col min="16" max="16" width="12.7109375" style="0" customWidth="1"/>
    <col min="17" max="17" width="14.421875" style="0" customWidth="1"/>
    <col min="23" max="23" width="5.140625" style="0" customWidth="1"/>
  </cols>
  <sheetData>
    <row r="2" spans="1:18" ht="24">
      <c r="A2" s="429" t="s">
        <v>292</v>
      </c>
      <c r="B2" s="425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4" t="s">
        <v>189</v>
      </c>
      <c r="N2" s="424">
        <v>39036</v>
      </c>
      <c r="O2" s="427" t="s">
        <v>71</v>
      </c>
      <c r="P2" s="428" t="s">
        <v>290</v>
      </c>
      <c r="Q2" s="428" t="s">
        <v>291</v>
      </c>
      <c r="R2" s="426"/>
    </row>
    <row r="3" ht="15">
      <c r="B3" s="131" t="s">
        <v>293</v>
      </c>
    </row>
    <row r="4" spans="2:24" ht="29.25" customHeight="1">
      <c r="B4" s="132"/>
      <c r="C4" s="127"/>
      <c r="D4" s="95" t="s">
        <v>237</v>
      </c>
      <c r="E4" s="95" t="s">
        <v>238</v>
      </c>
      <c r="F4" s="169" t="s">
        <v>240</v>
      </c>
      <c r="G4" s="169" t="s">
        <v>196</v>
      </c>
      <c r="H4" s="95" t="s">
        <v>113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ht="16.5">
      <c r="A5" s="2" t="s">
        <v>208</v>
      </c>
      <c r="B5" s="152">
        <f>N2</f>
        <v>39036</v>
      </c>
      <c r="C5" s="153" t="s">
        <v>189</v>
      </c>
      <c r="D5" s="153"/>
      <c r="E5" s="153"/>
      <c r="F5" s="153"/>
      <c r="G5" s="153"/>
      <c r="H5" s="153"/>
      <c r="I5" s="452" t="s">
        <v>218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ht="16.5">
      <c r="A6" s="154"/>
      <c r="B6" s="152"/>
      <c r="C6" s="153" t="s">
        <v>195</v>
      </c>
      <c r="D6" s="170">
        <f>' Wood, Kang Valley, Cambewarra'!N3</f>
        <v>0.4166666666666667</v>
      </c>
      <c r="E6" s="170">
        <f>' Wood, Kang Valley, Cambewarra'!N24</f>
        <v>0.57375</v>
      </c>
      <c r="F6" s="170">
        <v>0.15138888888888888</v>
      </c>
      <c r="G6" s="153">
        <f>' Wood, Kang Valley, Cambewarra'!N37</f>
        <v>2</v>
      </c>
      <c r="H6" s="159">
        <f>' Wood, Kang Valley, Cambewarra'!C24</f>
        <v>52.540000000000006</v>
      </c>
      <c r="I6" s="167" t="s">
        <v>194</v>
      </c>
      <c r="J6" s="430"/>
      <c r="K6" s="430"/>
      <c r="L6" s="430"/>
      <c r="M6" s="430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ht="16.5">
      <c r="A7" s="154"/>
      <c r="B7" s="152"/>
      <c r="C7" s="153"/>
      <c r="D7" s="153"/>
      <c r="E7" s="153"/>
      <c r="F7" s="153"/>
      <c r="G7" s="153"/>
      <c r="H7" s="153"/>
      <c r="I7" s="452" t="s">
        <v>294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24" ht="16.5">
      <c r="A8" s="154"/>
      <c r="B8" s="152"/>
      <c r="C8" s="153"/>
      <c r="D8" s="153"/>
      <c r="E8" s="153"/>
      <c r="F8" s="153"/>
      <c r="G8" s="153"/>
      <c r="H8" s="153"/>
      <c r="I8" s="139"/>
      <c r="J8" s="138"/>
      <c r="K8" s="138"/>
      <c r="L8" s="13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1:24" ht="16.5">
      <c r="A9" s="2" t="s">
        <v>210</v>
      </c>
      <c r="B9" s="152">
        <f>B5+1</f>
        <v>39037</v>
      </c>
      <c r="C9" s="153" t="s">
        <v>178</v>
      </c>
      <c r="D9" s="171">
        <f>'Kiama,Saddleback,Jamberoo'!E3</f>
        <v>8.2</v>
      </c>
      <c r="E9" s="170" t="e">
        <f>'Kiama,Saddleback,Jamberoo'!O33</f>
        <v>#VALUE!</v>
      </c>
      <c r="F9" s="170">
        <v>0.2465277777777778</v>
      </c>
      <c r="G9" s="155">
        <f>'Kiama,Saddleback,Jamberoo'!L49</f>
        <v>4</v>
      </c>
      <c r="H9" s="159">
        <f>'Kiama,Saddleback,Jamberoo'!C31</f>
        <v>64.75000000000001</v>
      </c>
      <c r="I9" s="167" t="s">
        <v>186</v>
      </c>
      <c r="J9" s="139"/>
      <c r="K9" s="139"/>
      <c r="L9" s="431"/>
      <c r="M9" s="431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6.5">
      <c r="A10" s="154"/>
      <c r="B10" s="152"/>
      <c r="C10" s="153"/>
      <c r="D10" s="153"/>
      <c r="E10" s="153"/>
      <c r="F10" s="153"/>
      <c r="G10" s="153"/>
      <c r="H10" s="153"/>
      <c r="I10" s="452" t="s">
        <v>220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1:24" ht="16.5">
      <c r="A11" s="154"/>
      <c r="B11" s="152"/>
      <c r="C11" s="153"/>
      <c r="D11" s="153"/>
      <c r="E11" s="153"/>
      <c r="F11" s="153"/>
      <c r="G11" s="153"/>
      <c r="H11" s="153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</row>
    <row r="12" spans="1:24" ht="16.5">
      <c r="A12" s="2" t="s">
        <v>211</v>
      </c>
      <c r="B12" s="152">
        <f>B9+1</f>
        <v>39038</v>
      </c>
      <c r="C12" s="153" t="s">
        <v>190</v>
      </c>
      <c r="D12" s="171">
        <f>' Cambewarra x 2'!E2</f>
        <v>8.59</v>
      </c>
      <c r="E12" s="170">
        <f>' Cambewarra x 2'!N23</f>
        <v>0.534861111111111</v>
      </c>
      <c r="F12" s="170">
        <v>0.18194444444444444</v>
      </c>
      <c r="G12" s="155">
        <f>' Cambewarra x 2'!M35</f>
        <v>2</v>
      </c>
      <c r="H12" s="159">
        <f>' Cambewarra x 2'!C23</f>
        <v>45.15</v>
      </c>
      <c r="I12" s="167" t="s">
        <v>177</v>
      </c>
      <c r="J12" s="138"/>
      <c r="K12" s="138"/>
      <c r="L12" s="13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ht="16.5">
      <c r="A13" s="154"/>
      <c r="B13" s="152"/>
      <c r="G13" s="153"/>
      <c r="H13" s="153"/>
      <c r="I13" s="452" t="s">
        <v>219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16.5">
      <c r="A14" s="154"/>
      <c r="B14" s="152"/>
      <c r="C14" s="153"/>
      <c r="D14" s="153"/>
      <c r="E14" s="153"/>
      <c r="F14" s="153"/>
      <c r="G14" s="153"/>
      <c r="H14" s="153"/>
      <c r="I14" s="129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6.5">
      <c r="A15" s="2" t="s">
        <v>209</v>
      </c>
      <c r="B15" s="152">
        <f>B12+1</f>
        <v>39039</v>
      </c>
      <c r="C15" s="153" t="s">
        <v>191</v>
      </c>
      <c r="D15" s="171">
        <f>'AlbionPk,MacqPass,Fountaindale'!E2</f>
        <v>7.27</v>
      </c>
      <c r="E15" s="170">
        <f>'AlbionPk,MacqPass,Fountaindale'!N31</f>
        <v>0.6034027777777781</v>
      </c>
      <c r="F15" s="170">
        <v>0.32430555555555557</v>
      </c>
      <c r="G15" s="155">
        <f>'AlbionPk,MacqPass,Fountaindale'!L47</f>
        <v>3</v>
      </c>
      <c r="H15" s="159">
        <f>'AlbionPk,MacqPass,Fountaindale'!C29</f>
        <v>65.7</v>
      </c>
      <c r="I15" s="167" t="s">
        <v>187</v>
      </c>
      <c r="J15" s="138"/>
      <c r="K15" s="138"/>
      <c r="L15" s="13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1:24" ht="16.5">
      <c r="A16" s="154"/>
      <c r="B16" s="152"/>
      <c r="C16" s="153"/>
      <c r="D16" s="153"/>
      <c r="E16" s="153"/>
      <c r="F16" s="153"/>
      <c r="G16" s="153"/>
      <c r="H16" s="153"/>
      <c r="I16" s="452" t="s">
        <v>295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</row>
    <row r="17" spans="1:24" ht="16.5">
      <c r="A17" s="154"/>
      <c r="B17" s="152"/>
      <c r="C17" s="153"/>
      <c r="D17" s="153"/>
      <c r="E17" s="153"/>
      <c r="F17" s="153"/>
      <c r="G17" s="153"/>
      <c r="H17" s="153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</row>
    <row r="18" spans="1:21" ht="16.5">
      <c r="A18" s="2" t="s">
        <v>207</v>
      </c>
      <c r="B18" s="152">
        <f>B15+1</f>
        <v>39040</v>
      </c>
      <c r="C18" s="153" t="s">
        <v>192</v>
      </c>
      <c r="D18" s="170">
        <f>' BerryMtn, KV,FF, BerryMtn'!N3</f>
        <v>0.3333333333333333</v>
      </c>
      <c r="E18" s="170">
        <f>' BerryMtn, KV,FF, BerryMtn'!N35</f>
        <v>0.6369583333333332</v>
      </c>
      <c r="F18" s="170">
        <v>0.21875</v>
      </c>
      <c r="G18" s="153">
        <f>' BerryMtn, KV,FF, BerryMtn'!M50</f>
        <v>3</v>
      </c>
      <c r="H18" s="159">
        <f>' BerryMtn, KV,FF, BerryMtn'!C35</f>
        <v>75.80000000000001</v>
      </c>
      <c r="I18" s="167" t="s">
        <v>118</v>
      </c>
      <c r="J18" s="138"/>
      <c r="K18" s="138"/>
      <c r="L18" s="138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ht="16.5">
      <c r="A19" s="154"/>
      <c r="B19" s="154"/>
      <c r="C19" s="154"/>
      <c r="D19" s="154"/>
      <c r="E19" s="154"/>
      <c r="F19" s="154"/>
      <c r="G19" s="153"/>
      <c r="H19" s="153"/>
      <c r="I19" s="453" t="s">
        <v>296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4" ht="16.5">
      <c r="A20" s="154"/>
      <c r="B20" s="152"/>
      <c r="C20" s="153"/>
      <c r="D20" s="153"/>
      <c r="E20" s="153"/>
      <c r="F20" s="153"/>
      <c r="G20" s="153"/>
      <c r="H20" s="153"/>
      <c r="I20" s="130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</row>
    <row r="21" spans="1:24" ht="16.5">
      <c r="A21" s="2" t="s">
        <v>212</v>
      </c>
      <c r="B21" s="152">
        <f>B18+1</f>
        <v>39041</v>
      </c>
      <c r="C21" s="153" t="s">
        <v>193</v>
      </c>
      <c r="D21" s="153"/>
      <c r="E21" s="153"/>
      <c r="F21" s="153"/>
      <c r="G21" s="156"/>
      <c r="H21" s="156"/>
      <c r="I21" s="452" t="s">
        <v>300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</row>
    <row r="22" spans="1:24" ht="16.5">
      <c r="A22" s="154"/>
      <c r="B22" s="152"/>
      <c r="C22" s="156"/>
      <c r="D22" s="156"/>
      <c r="E22" s="156"/>
      <c r="F22" s="156"/>
      <c r="G22" s="156"/>
      <c r="H22" s="156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10" ht="30" customHeight="1">
      <c r="A23" s="154"/>
      <c r="B23" s="152"/>
      <c r="C23" s="153"/>
      <c r="D23" s="153"/>
      <c r="E23" s="153"/>
      <c r="F23" s="153"/>
      <c r="G23" s="454" t="s">
        <v>197</v>
      </c>
      <c r="H23" s="157" t="s">
        <v>198</v>
      </c>
      <c r="I23" s="465" t="s">
        <v>217</v>
      </c>
      <c r="J23" s="2"/>
    </row>
    <row r="24" spans="1:10" ht="15.75">
      <c r="A24" s="154"/>
      <c r="B24" s="152"/>
      <c r="C24" s="153"/>
      <c r="D24" s="153"/>
      <c r="E24" s="153"/>
      <c r="F24" s="153"/>
      <c r="G24" s="158">
        <f>SUM(G1:G23)</f>
        <v>14</v>
      </c>
      <c r="H24" s="455">
        <f>SUM(H1:H23)</f>
        <v>303.94000000000005</v>
      </c>
      <c r="I24" s="159">
        <f>H24/5</f>
        <v>60.78800000000001</v>
      </c>
      <c r="J24" s="2"/>
    </row>
    <row r="25" spans="1:8" ht="15.75">
      <c r="A25" s="154"/>
      <c r="B25" s="152" t="s">
        <v>48</v>
      </c>
      <c r="C25" s="153" t="s">
        <v>48</v>
      </c>
      <c r="D25" s="153"/>
      <c r="E25" s="153"/>
      <c r="F25" s="153"/>
      <c r="G25" s="153"/>
      <c r="H25" s="153"/>
    </row>
    <row r="26" spans="1:10" ht="15.75">
      <c r="A26" s="154"/>
      <c r="B26" s="152"/>
      <c r="C26" s="156"/>
      <c r="D26" s="156"/>
      <c r="E26" s="156"/>
      <c r="F26" s="156"/>
      <c r="G26" s="156"/>
      <c r="H26" s="156"/>
      <c r="I26" s="156"/>
      <c r="J26" s="156"/>
    </row>
    <row r="27" spans="1:9" ht="15.75">
      <c r="A27" s="154"/>
      <c r="B27" s="152"/>
      <c r="C27" s="156" t="s">
        <v>48</v>
      </c>
      <c r="D27" s="156"/>
      <c r="E27" s="156"/>
      <c r="F27" s="156"/>
      <c r="G27" s="153" t="s">
        <v>48</v>
      </c>
      <c r="H27" s="156"/>
      <c r="I27" s="126" t="s">
        <v>48</v>
      </c>
    </row>
    <row r="28" spans="1:9" ht="15.75">
      <c r="A28" s="154"/>
      <c r="B28" s="156"/>
      <c r="C28" s="156" t="s">
        <v>48</v>
      </c>
      <c r="D28" s="156"/>
      <c r="E28" s="156"/>
      <c r="F28" s="156"/>
      <c r="G28" s="153" t="s">
        <v>48</v>
      </c>
      <c r="H28" s="156"/>
      <c r="I28" s="126" t="s">
        <v>48</v>
      </c>
    </row>
    <row r="29" spans="2:8" ht="15.75">
      <c r="B29" s="127"/>
      <c r="C29" s="127"/>
      <c r="D29" s="127"/>
      <c r="E29" s="127"/>
      <c r="F29" s="127"/>
      <c r="G29" s="127"/>
      <c r="H29" s="127"/>
    </row>
  </sheetData>
  <hyperlinks>
    <hyperlink ref="I18" location="' BerryMtn, KV,FF, BerryMtn'!Print_Area" display="BerryMtn, KV,FF, BerryMtn"/>
    <hyperlink ref="I15" location="'AlbionPk,MacqPass,Fountaindale'!Print_Area" display="AlbionPk,MacqPass,Fountaindale"/>
    <hyperlink ref="I12" location="' Cambewarra x 2'!Print_Area" display="Cambewarra x2, Bellawongara"/>
    <hyperlink ref="I9" location="'Kiama,Saddleback,Jamberoo'!Print_Area" display="Kiama,Saddleback,Jamberoo"/>
    <hyperlink ref="I6" location="' Wood, Kang Valley, Cambewarra'!Print_Area" display="Woodhill Mtn, Kang V, Cambewarra, Bella"/>
  </hyperlinks>
  <printOptions horizontalCentered="1"/>
  <pageMargins left="0" right="0" top="0.3937007874015748" bottom="0" header="0" footer="0"/>
  <pageSetup fitToHeight="1" fitToWidth="1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130" width="7.7109375" style="0" customWidth="1"/>
  </cols>
  <sheetData>
    <row r="1" ht="23.25" customHeight="1">
      <c r="A1" s="3" t="s">
        <v>204</v>
      </c>
    </row>
    <row r="2" spans="1:19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3.5">
      <c r="A3" s="178" t="s">
        <v>0</v>
      </c>
      <c r="B3" s="174">
        <v>7.02</v>
      </c>
      <c r="C3" s="174" t="s">
        <v>1</v>
      </c>
      <c r="D3" s="174" t="s">
        <v>1</v>
      </c>
      <c r="E3" s="174" t="s">
        <v>1</v>
      </c>
      <c r="F3" s="174" t="s">
        <v>1</v>
      </c>
      <c r="G3" s="174">
        <v>8.1</v>
      </c>
      <c r="H3" s="174" t="s">
        <v>1</v>
      </c>
      <c r="I3" s="174" t="s">
        <v>1</v>
      </c>
      <c r="J3" s="174" t="s">
        <v>1</v>
      </c>
      <c r="K3" s="174" t="s">
        <v>1</v>
      </c>
      <c r="L3" s="174">
        <v>9.31</v>
      </c>
      <c r="M3" s="174" t="s">
        <v>1</v>
      </c>
      <c r="N3" s="174" t="s">
        <v>1</v>
      </c>
      <c r="O3" s="174" t="s">
        <v>1</v>
      </c>
      <c r="P3" s="174" t="s">
        <v>1</v>
      </c>
      <c r="Q3" s="174" t="s">
        <v>1</v>
      </c>
      <c r="R3" s="174">
        <v>11.29</v>
      </c>
      <c r="S3" s="174" t="s">
        <v>1</v>
      </c>
    </row>
    <row r="4" spans="1:19" ht="13.5">
      <c r="A4" s="177" t="s">
        <v>2</v>
      </c>
      <c r="B4" s="173">
        <v>7.12</v>
      </c>
      <c r="C4" s="173" t="s">
        <v>1</v>
      </c>
      <c r="D4" s="173" t="s">
        <v>1</v>
      </c>
      <c r="E4" s="173" t="s">
        <v>1</v>
      </c>
      <c r="F4" s="173" t="s">
        <v>1</v>
      </c>
      <c r="G4" s="173">
        <v>8.2</v>
      </c>
      <c r="H4" s="173" t="s">
        <v>1</v>
      </c>
      <c r="I4" s="173" t="s">
        <v>1</v>
      </c>
      <c r="J4" s="173" t="s">
        <v>1</v>
      </c>
      <c r="K4" s="173" t="s">
        <v>1</v>
      </c>
      <c r="L4" s="173">
        <v>9.41</v>
      </c>
      <c r="M4" s="173" t="s">
        <v>1</v>
      </c>
      <c r="N4" s="173" t="s">
        <v>1</v>
      </c>
      <c r="O4" s="173" t="s">
        <v>1</v>
      </c>
      <c r="P4" s="173" t="s">
        <v>1</v>
      </c>
      <c r="Q4" s="173" t="s">
        <v>1</v>
      </c>
      <c r="R4" s="173">
        <v>11.39</v>
      </c>
      <c r="S4" s="173" t="s">
        <v>1</v>
      </c>
    </row>
    <row r="5" spans="1:19" ht="13.5">
      <c r="A5" s="177" t="s">
        <v>3</v>
      </c>
      <c r="B5" s="173">
        <v>7.21</v>
      </c>
      <c r="C5" s="173" t="s">
        <v>1</v>
      </c>
      <c r="D5" s="173" t="s">
        <v>1</v>
      </c>
      <c r="E5" s="173" t="s">
        <v>1</v>
      </c>
      <c r="F5" s="173" t="s">
        <v>1</v>
      </c>
      <c r="G5" s="173">
        <v>8.29</v>
      </c>
      <c r="H5" s="173" t="s">
        <v>1</v>
      </c>
      <c r="I5" s="173" t="s">
        <v>1</v>
      </c>
      <c r="J5" s="173" t="s">
        <v>1</v>
      </c>
      <c r="K5" s="173" t="s">
        <v>1</v>
      </c>
      <c r="L5" s="173">
        <v>9.5</v>
      </c>
      <c r="M5" s="173" t="s">
        <v>1</v>
      </c>
      <c r="N5" s="173" t="s">
        <v>1</v>
      </c>
      <c r="O5" s="173" t="s">
        <v>1</v>
      </c>
      <c r="P5" s="173" t="s">
        <v>1</v>
      </c>
      <c r="Q5" s="173" t="s">
        <v>1</v>
      </c>
      <c r="R5" s="173">
        <v>11.48</v>
      </c>
      <c r="S5" s="173" t="s">
        <v>1</v>
      </c>
    </row>
    <row r="6" spans="1:19" ht="13.5">
      <c r="A6" s="178" t="s">
        <v>4</v>
      </c>
      <c r="B6" s="174" t="s">
        <v>1</v>
      </c>
      <c r="C6" s="174" t="s">
        <v>1</v>
      </c>
      <c r="D6" s="174" t="s">
        <v>1</v>
      </c>
      <c r="E6" s="174" t="s">
        <v>1</v>
      </c>
      <c r="F6" s="174" t="s">
        <v>1</v>
      </c>
      <c r="G6" s="174" t="s">
        <v>1</v>
      </c>
      <c r="H6" s="174" t="s">
        <v>1</v>
      </c>
      <c r="I6" s="174" t="s">
        <v>1</v>
      </c>
      <c r="J6" s="174" t="s">
        <v>1</v>
      </c>
      <c r="K6" s="174" t="s">
        <v>1</v>
      </c>
      <c r="L6" s="174">
        <v>9.59</v>
      </c>
      <c r="M6" s="174" t="s">
        <v>1</v>
      </c>
      <c r="N6" s="174" t="s">
        <v>1</v>
      </c>
      <c r="O6" s="174" t="s">
        <v>1</v>
      </c>
      <c r="P6" s="174" t="s">
        <v>1</v>
      </c>
      <c r="Q6" s="174" t="s">
        <v>1</v>
      </c>
      <c r="R6" s="174">
        <v>11.57</v>
      </c>
      <c r="S6" s="174" t="s">
        <v>1</v>
      </c>
    </row>
    <row r="7" spans="1:19" ht="13.5">
      <c r="A7" s="177" t="s">
        <v>5</v>
      </c>
      <c r="B7" s="173">
        <v>7.3</v>
      </c>
      <c r="C7" s="173" t="s">
        <v>1</v>
      </c>
      <c r="D7" s="173">
        <v>7.56</v>
      </c>
      <c r="E7" s="173" t="s">
        <v>1</v>
      </c>
      <c r="F7" s="173" t="s">
        <v>1</v>
      </c>
      <c r="G7" s="173">
        <v>8.38</v>
      </c>
      <c r="H7" s="173" t="s">
        <v>1</v>
      </c>
      <c r="I7" s="173" t="s">
        <v>1</v>
      </c>
      <c r="J7" s="173" t="s">
        <v>1</v>
      </c>
      <c r="K7" s="173" t="s">
        <v>1</v>
      </c>
      <c r="L7" s="173">
        <v>10.03</v>
      </c>
      <c r="M7" s="173" t="s">
        <v>1</v>
      </c>
      <c r="N7" s="173" t="s">
        <v>1</v>
      </c>
      <c r="O7" s="173">
        <v>10.51</v>
      </c>
      <c r="P7" s="173" t="s">
        <v>1</v>
      </c>
      <c r="Q7" s="173" t="s">
        <v>1</v>
      </c>
      <c r="R7" s="173" t="s">
        <v>1</v>
      </c>
      <c r="S7" s="173">
        <v>12.07</v>
      </c>
    </row>
    <row r="8" spans="1:19" ht="13.5">
      <c r="A8" s="177" t="s">
        <v>6</v>
      </c>
      <c r="B8" s="173">
        <v>7.33</v>
      </c>
      <c r="C8" s="173" t="s">
        <v>1</v>
      </c>
      <c r="D8" s="173">
        <v>7.59</v>
      </c>
      <c r="E8" s="173" t="s">
        <v>1</v>
      </c>
      <c r="F8" s="173" t="s">
        <v>1</v>
      </c>
      <c r="G8" s="173">
        <v>8.41</v>
      </c>
      <c r="H8" s="173" t="s">
        <v>1</v>
      </c>
      <c r="I8" s="173" t="s">
        <v>1</v>
      </c>
      <c r="J8" s="173" t="s">
        <v>1</v>
      </c>
      <c r="K8" s="173" t="s">
        <v>1</v>
      </c>
      <c r="L8" s="173">
        <v>10.06</v>
      </c>
      <c r="M8" s="173" t="s">
        <v>1</v>
      </c>
      <c r="N8" s="173" t="s">
        <v>1</v>
      </c>
      <c r="O8" s="173">
        <v>10.54</v>
      </c>
      <c r="P8" s="173" t="s">
        <v>1</v>
      </c>
      <c r="Q8" s="173" t="s">
        <v>1</v>
      </c>
      <c r="R8" s="173" t="s">
        <v>1</v>
      </c>
      <c r="S8" s="173">
        <v>12.1</v>
      </c>
    </row>
    <row r="9" spans="1:19" ht="13.5">
      <c r="A9" s="178" t="s">
        <v>7</v>
      </c>
      <c r="B9" s="174">
        <v>7.37</v>
      </c>
      <c r="C9" s="174" t="s">
        <v>1</v>
      </c>
      <c r="D9" s="174">
        <v>8.03</v>
      </c>
      <c r="E9" s="174" t="s">
        <v>1</v>
      </c>
      <c r="F9" s="174" t="s">
        <v>1</v>
      </c>
      <c r="G9" s="174">
        <v>8.45</v>
      </c>
      <c r="H9" s="174" t="s">
        <v>1</v>
      </c>
      <c r="I9" s="174" t="s">
        <v>1</v>
      </c>
      <c r="J9" s="174" t="s">
        <v>1</v>
      </c>
      <c r="K9" s="174" t="s">
        <v>1</v>
      </c>
      <c r="L9" s="174">
        <v>10.1</v>
      </c>
      <c r="M9" s="174" t="s">
        <v>1</v>
      </c>
      <c r="N9" s="174" t="s">
        <v>1</v>
      </c>
      <c r="O9" s="174">
        <v>10.58</v>
      </c>
      <c r="P9" s="174" t="s">
        <v>1</v>
      </c>
      <c r="Q9" s="174" t="s">
        <v>1</v>
      </c>
      <c r="R9" s="174" t="s">
        <v>1</v>
      </c>
      <c r="S9" s="174">
        <v>12.14</v>
      </c>
    </row>
    <row r="10" spans="1:19" ht="13.5">
      <c r="A10" s="177" t="s">
        <v>8</v>
      </c>
      <c r="B10" s="173">
        <v>7.4</v>
      </c>
      <c r="C10" s="173" t="s">
        <v>1</v>
      </c>
      <c r="D10" s="173">
        <v>8.06</v>
      </c>
      <c r="E10" s="173" t="s">
        <v>1</v>
      </c>
      <c r="F10" s="173" t="s">
        <v>1</v>
      </c>
      <c r="G10" s="173">
        <v>8.48</v>
      </c>
      <c r="H10" s="173" t="s">
        <v>1</v>
      </c>
      <c r="I10" s="173" t="s">
        <v>1</v>
      </c>
      <c r="J10" s="173" t="s">
        <v>1</v>
      </c>
      <c r="K10" s="173" t="s">
        <v>1</v>
      </c>
      <c r="L10" s="173">
        <v>10.13</v>
      </c>
      <c r="M10" s="173" t="s">
        <v>1</v>
      </c>
      <c r="N10" s="173" t="s">
        <v>1</v>
      </c>
      <c r="O10" s="173">
        <v>11.01</v>
      </c>
      <c r="P10" s="173" t="s">
        <v>1</v>
      </c>
      <c r="Q10" s="173" t="s">
        <v>1</v>
      </c>
      <c r="R10" s="173" t="s">
        <v>1</v>
      </c>
      <c r="S10" s="173">
        <v>12.17</v>
      </c>
    </row>
    <row r="11" spans="1:19" ht="13.5">
      <c r="A11" s="177" t="s">
        <v>9</v>
      </c>
      <c r="B11" s="173">
        <v>7.45</v>
      </c>
      <c r="C11" s="173" t="s">
        <v>1</v>
      </c>
      <c r="D11" s="173">
        <v>8.11</v>
      </c>
      <c r="E11" s="173" t="s">
        <v>1</v>
      </c>
      <c r="F11" s="173" t="s">
        <v>1</v>
      </c>
      <c r="G11" s="173">
        <v>8.53</v>
      </c>
      <c r="H11" s="173" t="s">
        <v>1</v>
      </c>
      <c r="I11" s="173" t="s">
        <v>1</v>
      </c>
      <c r="J11" s="173" t="s">
        <v>1</v>
      </c>
      <c r="K11" s="173" t="s">
        <v>1</v>
      </c>
      <c r="L11" s="173">
        <v>10.18</v>
      </c>
      <c r="M11" s="173" t="s">
        <v>1</v>
      </c>
      <c r="N11" s="173" t="s">
        <v>1</v>
      </c>
      <c r="O11" s="173">
        <v>11.06</v>
      </c>
      <c r="P11" s="173" t="s">
        <v>1</v>
      </c>
      <c r="Q11" s="173" t="s">
        <v>1</v>
      </c>
      <c r="R11" s="173" t="s">
        <v>1</v>
      </c>
      <c r="S11" s="173">
        <v>12.22</v>
      </c>
    </row>
    <row r="12" spans="1:19" ht="13.5">
      <c r="A12" s="178" t="s">
        <v>10</v>
      </c>
      <c r="B12" s="174">
        <v>7.48</v>
      </c>
      <c r="C12" s="174" t="s">
        <v>1</v>
      </c>
      <c r="D12" s="174">
        <v>8.14</v>
      </c>
      <c r="E12" s="174" t="s">
        <v>1</v>
      </c>
      <c r="F12" s="174" t="s">
        <v>1</v>
      </c>
      <c r="G12" s="174">
        <v>8.56</v>
      </c>
      <c r="H12" s="174" t="s">
        <v>1</v>
      </c>
      <c r="I12" s="174" t="s">
        <v>1</v>
      </c>
      <c r="J12" s="174" t="s">
        <v>1</v>
      </c>
      <c r="K12" s="174" t="s">
        <v>1</v>
      </c>
      <c r="L12" s="174">
        <v>10.21</v>
      </c>
      <c r="M12" s="174" t="s">
        <v>1</v>
      </c>
      <c r="N12" s="174" t="s">
        <v>1</v>
      </c>
      <c r="O12" s="174">
        <v>11.09</v>
      </c>
      <c r="P12" s="174" t="s">
        <v>1</v>
      </c>
      <c r="Q12" s="174" t="s">
        <v>1</v>
      </c>
      <c r="R12" s="174" t="s">
        <v>1</v>
      </c>
      <c r="S12" s="174">
        <v>12.25</v>
      </c>
    </row>
    <row r="13" spans="1:19" ht="13.5">
      <c r="A13" s="177" t="s">
        <v>11</v>
      </c>
      <c r="B13" s="173">
        <v>7.55</v>
      </c>
      <c r="C13" s="173">
        <v>7.58</v>
      </c>
      <c r="D13" s="173">
        <v>8.21</v>
      </c>
      <c r="E13" s="173" t="s">
        <v>1</v>
      </c>
      <c r="F13" s="173" t="s">
        <v>1</v>
      </c>
      <c r="G13" s="173">
        <v>9.03</v>
      </c>
      <c r="H13" s="173">
        <v>9.07</v>
      </c>
      <c r="I13" s="173" t="s">
        <v>1</v>
      </c>
      <c r="J13" s="173" t="s">
        <v>1</v>
      </c>
      <c r="K13" s="173" t="s">
        <v>1</v>
      </c>
      <c r="L13" s="173">
        <v>10.28</v>
      </c>
      <c r="M13" s="173">
        <v>10.37</v>
      </c>
      <c r="N13" s="173" t="s">
        <v>1</v>
      </c>
      <c r="O13" s="173">
        <v>11.16</v>
      </c>
      <c r="P13" s="173">
        <v>11.24</v>
      </c>
      <c r="Q13" s="173" t="s">
        <v>1</v>
      </c>
      <c r="R13" s="173" t="s">
        <v>1</v>
      </c>
      <c r="S13" s="173">
        <v>12.37</v>
      </c>
    </row>
    <row r="14" spans="1:19" ht="13.5">
      <c r="A14" s="177" t="s">
        <v>12</v>
      </c>
      <c r="B14" s="173" t="s">
        <v>1</v>
      </c>
      <c r="C14" s="173" t="s">
        <v>1</v>
      </c>
      <c r="D14" s="173" t="s">
        <v>47</v>
      </c>
      <c r="E14" s="173" t="s">
        <v>1</v>
      </c>
      <c r="F14" s="173" t="s">
        <v>1</v>
      </c>
      <c r="G14" s="173" t="s">
        <v>1</v>
      </c>
      <c r="H14" s="173" t="s">
        <v>1</v>
      </c>
      <c r="I14" s="173" t="s">
        <v>1</v>
      </c>
      <c r="J14" s="173" t="s">
        <v>1</v>
      </c>
      <c r="K14" s="173" t="s">
        <v>1</v>
      </c>
      <c r="L14" s="173" t="s">
        <v>1</v>
      </c>
      <c r="M14" s="173">
        <v>10.39</v>
      </c>
      <c r="N14" s="173" t="s">
        <v>1</v>
      </c>
      <c r="O14" s="173" t="s">
        <v>1</v>
      </c>
      <c r="P14" s="173">
        <v>11.26</v>
      </c>
      <c r="Q14" s="173" t="s">
        <v>1</v>
      </c>
      <c r="R14" s="173" t="s">
        <v>1</v>
      </c>
      <c r="S14" s="173">
        <v>12.4</v>
      </c>
    </row>
    <row r="15" spans="1:19" ht="13.5">
      <c r="A15" s="178" t="s">
        <v>13</v>
      </c>
      <c r="B15" s="174" t="s">
        <v>1</v>
      </c>
      <c r="C15" s="174">
        <v>8.05</v>
      </c>
      <c r="D15" s="174">
        <v>8.28</v>
      </c>
      <c r="E15" s="174" t="s">
        <v>1</v>
      </c>
      <c r="F15" s="174" t="s">
        <v>1</v>
      </c>
      <c r="G15" s="174" t="s">
        <v>1</v>
      </c>
      <c r="H15" s="174">
        <v>9.14</v>
      </c>
      <c r="I15" s="174" t="s">
        <v>1</v>
      </c>
      <c r="J15" s="174" t="s">
        <v>1</v>
      </c>
      <c r="K15" s="174" t="s">
        <v>1</v>
      </c>
      <c r="L15" s="174" t="s">
        <v>1</v>
      </c>
      <c r="M15" s="174">
        <v>10.44</v>
      </c>
      <c r="N15" s="174" t="s">
        <v>1</v>
      </c>
      <c r="O15" s="174" t="s">
        <v>1</v>
      </c>
      <c r="P15" s="174">
        <v>11.31</v>
      </c>
      <c r="Q15" s="174" t="s">
        <v>1</v>
      </c>
      <c r="R15" s="174" t="s">
        <v>1</v>
      </c>
      <c r="S15" s="174">
        <v>12.44</v>
      </c>
    </row>
    <row r="16" spans="1:19" ht="13.5">
      <c r="A16" s="177" t="s">
        <v>14</v>
      </c>
      <c r="B16" s="173" t="s">
        <v>1</v>
      </c>
      <c r="C16" s="173" t="s">
        <v>1</v>
      </c>
      <c r="D16" s="173" t="s">
        <v>1</v>
      </c>
      <c r="E16" s="173">
        <v>8.26</v>
      </c>
      <c r="F16" s="173">
        <v>8.57</v>
      </c>
      <c r="G16" s="173" t="s">
        <v>1</v>
      </c>
      <c r="H16" s="173" t="s">
        <v>1</v>
      </c>
      <c r="I16" s="173">
        <v>9.22</v>
      </c>
      <c r="J16" s="173" t="s">
        <v>1</v>
      </c>
      <c r="K16" s="173">
        <v>10.2</v>
      </c>
      <c r="L16" s="173" t="s">
        <v>1</v>
      </c>
      <c r="M16" s="173" t="s">
        <v>1</v>
      </c>
      <c r="N16" s="173">
        <v>11.2</v>
      </c>
      <c r="O16" s="173" t="s">
        <v>1</v>
      </c>
      <c r="P16" s="173" t="s">
        <v>1</v>
      </c>
      <c r="Q16" s="173">
        <v>12.2</v>
      </c>
      <c r="R16" s="173" t="s">
        <v>1</v>
      </c>
      <c r="S16" s="173" t="s">
        <v>1</v>
      </c>
    </row>
    <row r="17" spans="1:19" ht="13.5">
      <c r="A17" s="177" t="s">
        <v>15</v>
      </c>
      <c r="B17" s="173" t="s">
        <v>1</v>
      </c>
      <c r="C17" s="173" t="s">
        <v>1</v>
      </c>
      <c r="D17" s="173" t="s">
        <v>1</v>
      </c>
      <c r="E17" s="173">
        <v>8.29</v>
      </c>
      <c r="F17" s="173">
        <v>9</v>
      </c>
      <c r="G17" s="173" t="s">
        <v>1</v>
      </c>
      <c r="H17" s="173" t="s">
        <v>1</v>
      </c>
      <c r="I17" s="173">
        <v>9.25</v>
      </c>
      <c r="J17" s="173" t="s">
        <v>1</v>
      </c>
      <c r="K17" s="173">
        <v>10.23</v>
      </c>
      <c r="L17" s="173" t="s">
        <v>1</v>
      </c>
      <c r="M17" s="173" t="s">
        <v>1</v>
      </c>
      <c r="N17" s="173">
        <v>11.23</v>
      </c>
      <c r="O17" s="173" t="s">
        <v>1</v>
      </c>
      <c r="P17" s="173" t="s">
        <v>1</v>
      </c>
      <c r="Q17" s="173">
        <v>12.23</v>
      </c>
      <c r="R17" s="173" t="s">
        <v>1</v>
      </c>
      <c r="S17" s="173" t="s">
        <v>1</v>
      </c>
    </row>
    <row r="18" spans="1:19" ht="13.5">
      <c r="A18" s="178" t="s">
        <v>16</v>
      </c>
      <c r="B18" s="174" t="s">
        <v>1</v>
      </c>
      <c r="C18" s="174" t="s">
        <v>1</v>
      </c>
      <c r="D18" s="174" t="s">
        <v>1</v>
      </c>
      <c r="E18" s="174">
        <v>8.31</v>
      </c>
      <c r="F18" s="174">
        <v>9.02</v>
      </c>
      <c r="G18" s="174" t="s">
        <v>1</v>
      </c>
      <c r="H18" s="174" t="s">
        <v>1</v>
      </c>
      <c r="I18" s="174">
        <v>9.27</v>
      </c>
      <c r="J18" s="174" t="s">
        <v>1</v>
      </c>
      <c r="K18" s="174">
        <v>10.25</v>
      </c>
      <c r="L18" s="174" t="s">
        <v>1</v>
      </c>
      <c r="M18" s="174" t="s">
        <v>1</v>
      </c>
      <c r="N18" s="174">
        <v>11.25</v>
      </c>
      <c r="O18" s="174" t="s">
        <v>1</v>
      </c>
      <c r="P18" s="174" t="s">
        <v>1</v>
      </c>
      <c r="Q18" s="174">
        <v>12.25</v>
      </c>
      <c r="R18" s="174" t="s">
        <v>1</v>
      </c>
      <c r="S18" s="174" t="s">
        <v>1</v>
      </c>
    </row>
    <row r="19" spans="1:19" ht="13.5">
      <c r="A19" s="177" t="s">
        <v>17</v>
      </c>
      <c r="B19" s="173" t="s">
        <v>1</v>
      </c>
      <c r="C19" s="173" t="s">
        <v>1</v>
      </c>
      <c r="D19" s="173" t="s">
        <v>1</v>
      </c>
      <c r="E19" s="173">
        <v>8.33</v>
      </c>
      <c r="F19" s="173">
        <v>9.04</v>
      </c>
      <c r="G19" s="173" t="s">
        <v>1</v>
      </c>
      <c r="H19" s="173" t="s">
        <v>1</v>
      </c>
      <c r="I19" s="173">
        <v>9.29</v>
      </c>
      <c r="J19" s="173" t="s">
        <v>1</v>
      </c>
      <c r="K19" s="173">
        <v>10.27</v>
      </c>
      <c r="L19" s="173" t="s">
        <v>1</v>
      </c>
      <c r="M19" s="173" t="s">
        <v>1</v>
      </c>
      <c r="N19" s="173">
        <v>11.27</v>
      </c>
      <c r="O19" s="173" t="s">
        <v>1</v>
      </c>
      <c r="P19" s="173" t="s">
        <v>1</v>
      </c>
      <c r="Q19" s="173">
        <v>12.27</v>
      </c>
      <c r="R19" s="173" t="s">
        <v>1</v>
      </c>
      <c r="S19" s="173" t="s">
        <v>1</v>
      </c>
    </row>
    <row r="20" spans="1:19" ht="13.5">
      <c r="A20" s="177" t="s">
        <v>18</v>
      </c>
      <c r="B20" s="173" t="s">
        <v>1</v>
      </c>
      <c r="C20" s="173">
        <v>8.1</v>
      </c>
      <c r="D20" s="173">
        <v>8.33</v>
      </c>
      <c r="E20" s="173">
        <v>8.36</v>
      </c>
      <c r="F20" s="173">
        <v>9.07</v>
      </c>
      <c r="G20" s="173" t="s">
        <v>1</v>
      </c>
      <c r="H20" s="173">
        <v>9.19</v>
      </c>
      <c r="I20" s="173">
        <v>9.32</v>
      </c>
      <c r="J20" s="173" t="s">
        <v>1</v>
      </c>
      <c r="K20" s="173">
        <v>10.3</v>
      </c>
      <c r="L20" s="173" t="s">
        <v>1</v>
      </c>
      <c r="M20" s="173">
        <v>10.49</v>
      </c>
      <c r="N20" s="173">
        <v>11.3</v>
      </c>
      <c r="O20" s="173" t="s">
        <v>1</v>
      </c>
      <c r="P20" s="173">
        <v>11.36</v>
      </c>
      <c r="Q20" s="173">
        <v>12.3</v>
      </c>
      <c r="R20" s="173" t="s">
        <v>1</v>
      </c>
      <c r="S20" s="173">
        <v>12.49</v>
      </c>
    </row>
    <row r="21" spans="1:19" ht="13.5">
      <c r="A21" s="178" t="s">
        <v>19</v>
      </c>
      <c r="B21" s="174" t="s">
        <v>1</v>
      </c>
      <c r="C21" s="174">
        <v>8.13</v>
      </c>
      <c r="D21" s="174">
        <v>8.35</v>
      </c>
      <c r="E21" s="174">
        <v>8.39</v>
      </c>
      <c r="F21" s="174">
        <v>9.11</v>
      </c>
      <c r="G21" s="174" t="s">
        <v>1</v>
      </c>
      <c r="H21" s="174">
        <v>9.22</v>
      </c>
      <c r="I21" s="174">
        <v>9.35</v>
      </c>
      <c r="J21" s="174">
        <v>9.47</v>
      </c>
      <c r="K21" s="174">
        <v>10.33</v>
      </c>
      <c r="L21" s="174" t="s">
        <v>1</v>
      </c>
      <c r="M21" s="174">
        <v>10.52</v>
      </c>
      <c r="N21" s="174">
        <v>11.32</v>
      </c>
      <c r="O21" s="174" t="s">
        <v>1</v>
      </c>
      <c r="P21" s="174">
        <v>11.39</v>
      </c>
      <c r="Q21" s="174">
        <v>12.33</v>
      </c>
      <c r="R21" s="174" t="s">
        <v>1</v>
      </c>
      <c r="S21" s="174">
        <v>12.52</v>
      </c>
    </row>
    <row r="22" spans="1:19" ht="13.5">
      <c r="A22" s="177" t="s">
        <v>20</v>
      </c>
      <c r="B22" s="173" t="s">
        <v>1</v>
      </c>
      <c r="C22" s="173">
        <v>8.15</v>
      </c>
      <c r="D22" s="173" t="s">
        <v>1</v>
      </c>
      <c r="E22" s="173">
        <v>8.41</v>
      </c>
      <c r="F22" s="173">
        <v>9.13</v>
      </c>
      <c r="G22" s="173" t="s">
        <v>1</v>
      </c>
      <c r="H22" s="173">
        <v>9.24</v>
      </c>
      <c r="I22" s="173">
        <v>9.37</v>
      </c>
      <c r="J22" s="173">
        <v>9.49</v>
      </c>
      <c r="K22" s="173">
        <v>10.35</v>
      </c>
      <c r="L22" s="173" t="s">
        <v>1</v>
      </c>
      <c r="M22" s="173">
        <v>10.54</v>
      </c>
      <c r="N22" s="173" t="s">
        <v>1</v>
      </c>
      <c r="O22" s="173" t="s">
        <v>1</v>
      </c>
      <c r="P22" s="173">
        <v>11.41</v>
      </c>
      <c r="Q22" s="173">
        <v>12.35</v>
      </c>
      <c r="R22" s="173" t="s">
        <v>1</v>
      </c>
      <c r="S22" s="173">
        <v>12.54</v>
      </c>
    </row>
    <row r="23" spans="1:19" ht="13.5">
      <c r="A23" s="177" t="s">
        <v>21</v>
      </c>
      <c r="B23" s="173" t="s">
        <v>1</v>
      </c>
      <c r="C23" s="173" t="s">
        <v>1</v>
      </c>
      <c r="D23" s="173" t="s">
        <v>1</v>
      </c>
      <c r="E23" s="173">
        <v>8.43</v>
      </c>
      <c r="F23" s="173">
        <v>9.15</v>
      </c>
      <c r="G23" s="173" t="s">
        <v>1</v>
      </c>
      <c r="H23" s="173" t="s">
        <v>1</v>
      </c>
      <c r="I23" s="173">
        <v>9.39</v>
      </c>
      <c r="J23" s="173" t="s">
        <v>1</v>
      </c>
      <c r="K23" s="173">
        <v>10.37</v>
      </c>
      <c r="L23" s="173" t="s">
        <v>1</v>
      </c>
      <c r="M23" s="173" t="s">
        <v>1</v>
      </c>
      <c r="N23" s="173" t="s">
        <v>1</v>
      </c>
      <c r="O23" s="173" t="s">
        <v>1</v>
      </c>
      <c r="P23" s="173">
        <v>11.43</v>
      </c>
      <c r="Q23" s="173">
        <v>12.37</v>
      </c>
      <c r="R23" s="173" t="s">
        <v>1</v>
      </c>
      <c r="S23" s="173" t="s">
        <v>1</v>
      </c>
    </row>
    <row r="24" spans="1:19" ht="13.5">
      <c r="A24" s="178" t="s">
        <v>22</v>
      </c>
      <c r="B24" s="174" t="s">
        <v>1</v>
      </c>
      <c r="C24" s="174" t="s">
        <v>1</v>
      </c>
      <c r="D24" s="174" t="s">
        <v>1</v>
      </c>
      <c r="E24" s="174">
        <v>8.45</v>
      </c>
      <c r="F24" s="174">
        <v>9.17</v>
      </c>
      <c r="G24" s="174" t="s">
        <v>1</v>
      </c>
      <c r="H24" s="174" t="s">
        <v>1</v>
      </c>
      <c r="I24" s="174">
        <v>9.41</v>
      </c>
      <c r="J24" s="174" t="s">
        <v>1</v>
      </c>
      <c r="K24" s="174">
        <v>10.39</v>
      </c>
      <c r="L24" s="174" t="s">
        <v>1</v>
      </c>
      <c r="M24" s="174" t="s">
        <v>1</v>
      </c>
      <c r="N24" s="174" t="s">
        <v>1</v>
      </c>
      <c r="O24" s="174" t="s">
        <v>1</v>
      </c>
      <c r="P24" s="174">
        <v>11.45</v>
      </c>
      <c r="Q24" s="174">
        <v>12.39</v>
      </c>
      <c r="R24" s="174" t="s">
        <v>1</v>
      </c>
      <c r="S24" s="174" t="s">
        <v>1</v>
      </c>
    </row>
    <row r="25" spans="1:19" ht="13.5">
      <c r="A25" s="177" t="s">
        <v>23</v>
      </c>
      <c r="B25" s="173" t="s">
        <v>1</v>
      </c>
      <c r="C25" s="173" t="s">
        <v>1</v>
      </c>
      <c r="D25" s="173" t="s">
        <v>1</v>
      </c>
      <c r="E25" s="173">
        <v>8.47</v>
      </c>
      <c r="F25" s="173">
        <v>9.19</v>
      </c>
      <c r="G25" s="173" t="s">
        <v>1</v>
      </c>
      <c r="H25" s="173" t="s">
        <v>1</v>
      </c>
      <c r="I25" s="173">
        <v>9.43</v>
      </c>
      <c r="J25" s="173" t="s">
        <v>1</v>
      </c>
      <c r="K25" s="173">
        <v>10.41</v>
      </c>
      <c r="L25" s="173" t="s">
        <v>1</v>
      </c>
      <c r="M25" s="173" t="s">
        <v>1</v>
      </c>
      <c r="N25" s="173" t="s">
        <v>1</v>
      </c>
      <c r="O25" s="173" t="s">
        <v>1</v>
      </c>
      <c r="P25" s="173">
        <v>11.47</v>
      </c>
      <c r="Q25" s="173">
        <v>12.41</v>
      </c>
      <c r="R25" s="173" t="s">
        <v>1</v>
      </c>
      <c r="S25" s="173" t="s">
        <v>1</v>
      </c>
    </row>
    <row r="26" spans="1:19" ht="13.5">
      <c r="A26" s="177" t="s">
        <v>24</v>
      </c>
      <c r="B26" s="173" t="s">
        <v>1</v>
      </c>
      <c r="C26" s="173" t="s">
        <v>1</v>
      </c>
      <c r="D26" s="173" t="s">
        <v>1</v>
      </c>
      <c r="E26" s="173">
        <v>8.49</v>
      </c>
      <c r="F26" s="173">
        <v>9.21</v>
      </c>
      <c r="G26" s="173" t="s">
        <v>1</v>
      </c>
      <c r="H26" s="173" t="s">
        <v>1</v>
      </c>
      <c r="I26" s="173">
        <v>9.45</v>
      </c>
      <c r="J26" s="173" t="s">
        <v>1</v>
      </c>
      <c r="K26" s="173">
        <v>10.43</v>
      </c>
      <c r="L26" s="173" t="s">
        <v>1</v>
      </c>
      <c r="M26" s="173" t="s">
        <v>1</v>
      </c>
      <c r="N26" s="173" t="s">
        <v>1</v>
      </c>
      <c r="O26" s="173" t="s">
        <v>1</v>
      </c>
      <c r="P26" s="173">
        <v>11.49</v>
      </c>
      <c r="Q26" s="173">
        <v>12.43</v>
      </c>
      <c r="R26" s="173" t="s">
        <v>1</v>
      </c>
      <c r="S26" s="173" t="s">
        <v>1</v>
      </c>
    </row>
    <row r="27" spans="1:19" ht="13.5">
      <c r="A27" s="178" t="s">
        <v>25</v>
      </c>
      <c r="B27" s="174" t="s">
        <v>1</v>
      </c>
      <c r="C27" s="174" t="s">
        <v>1</v>
      </c>
      <c r="D27" s="174" t="s">
        <v>1</v>
      </c>
      <c r="E27" s="174">
        <v>8.51</v>
      </c>
      <c r="F27" s="174">
        <v>9.23</v>
      </c>
      <c r="G27" s="174" t="s">
        <v>1</v>
      </c>
      <c r="H27" s="174" t="s">
        <v>1</v>
      </c>
      <c r="I27" s="174">
        <v>9.47</v>
      </c>
      <c r="J27" s="174" t="s">
        <v>1</v>
      </c>
      <c r="K27" s="174">
        <v>10.45</v>
      </c>
      <c r="L27" s="174" t="s">
        <v>1</v>
      </c>
      <c r="M27" s="174" t="s">
        <v>1</v>
      </c>
      <c r="N27" s="174" t="s">
        <v>1</v>
      </c>
      <c r="O27" s="174" t="s">
        <v>1</v>
      </c>
      <c r="P27" s="174">
        <v>11.51</v>
      </c>
      <c r="Q27" s="174">
        <v>12.45</v>
      </c>
      <c r="R27" s="174" t="s">
        <v>1</v>
      </c>
      <c r="S27" s="174" t="s">
        <v>1</v>
      </c>
    </row>
    <row r="28" spans="1:19" ht="13.5">
      <c r="A28" s="177" t="s">
        <v>26</v>
      </c>
      <c r="B28" s="173" t="s">
        <v>1</v>
      </c>
      <c r="C28" s="173" t="s">
        <v>1</v>
      </c>
      <c r="D28" s="173" t="s">
        <v>1</v>
      </c>
      <c r="E28" s="173">
        <v>8.54</v>
      </c>
      <c r="F28" s="173">
        <v>9.26</v>
      </c>
      <c r="G28" s="173" t="s">
        <v>1</v>
      </c>
      <c r="H28" s="173" t="s">
        <v>1</v>
      </c>
      <c r="I28" s="173">
        <v>9.5</v>
      </c>
      <c r="J28" s="173" t="s">
        <v>1</v>
      </c>
      <c r="K28" s="173">
        <v>10.48</v>
      </c>
      <c r="L28" s="173" t="s">
        <v>1</v>
      </c>
      <c r="M28" s="173" t="s">
        <v>1</v>
      </c>
      <c r="N28" s="173" t="s">
        <v>1</v>
      </c>
      <c r="O28" s="173" t="s">
        <v>1</v>
      </c>
      <c r="P28" s="173">
        <v>11.54</v>
      </c>
      <c r="Q28" s="173">
        <v>12.48</v>
      </c>
      <c r="R28" s="173" t="s">
        <v>1</v>
      </c>
      <c r="S28" s="173" t="s">
        <v>1</v>
      </c>
    </row>
    <row r="29" spans="1:19" ht="13.5">
      <c r="A29" s="177" t="s">
        <v>27</v>
      </c>
      <c r="B29" s="173" t="s">
        <v>1</v>
      </c>
      <c r="C29" s="173">
        <v>8.24</v>
      </c>
      <c r="D29" s="173" t="s">
        <v>1</v>
      </c>
      <c r="E29" s="173">
        <v>8.57</v>
      </c>
      <c r="F29" s="173">
        <v>9.28</v>
      </c>
      <c r="G29" s="173" t="s">
        <v>1</v>
      </c>
      <c r="H29" s="173">
        <v>9.33</v>
      </c>
      <c r="I29" s="173">
        <v>9.52</v>
      </c>
      <c r="J29" s="173">
        <v>9.58</v>
      </c>
      <c r="K29" s="173">
        <v>10.5</v>
      </c>
      <c r="L29" s="173" t="s">
        <v>1</v>
      </c>
      <c r="M29" s="173">
        <v>11.03</v>
      </c>
      <c r="N29" s="173" t="s">
        <v>1</v>
      </c>
      <c r="O29" s="173" t="s">
        <v>1</v>
      </c>
      <c r="P29" s="173">
        <v>11.57</v>
      </c>
      <c r="Q29" s="173">
        <v>12.5</v>
      </c>
      <c r="R29" s="173" t="s">
        <v>1</v>
      </c>
      <c r="S29" s="173">
        <v>1.03</v>
      </c>
    </row>
    <row r="30" spans="1:19" ht="13.5">
      <c r="A30" s="178" t="s">
        <v>28</v>
      </c>
      <c r="B30" s="174" t="s">
        <v>1</v>
      </c>
      <c r="C30" s="174" t="s">
        <v>1</v>
      </c>
      <c r="D30" s="174" t="s">
        <v>1</v>
      </c>
      <c r="E30" s="174">
        <v>8.59</v>
      </c>
      <c r="F30" s="174" t="s">
        <v>1</v>
      </c>
      <c r="G30" s="174" t="s">
        <v>1</v>
      </c>
      <c r="H30" s="174" t="s">
        <v>1</v>
      </c>
      <c r="I30" s="174" t="s">
        <v>1</v>
      </c>
      <c r="J30" s="174">
        <v>10</v>
      </c>
      <c r="K30" s="174" t="s">
        <v>1</v>
      </c>
      <c r="L30" s="174" t="s">
        <v>1</v>
      </c>
      <c r="M30" s="174" t="s">
        <v>1</v>
      </c>
      <c r="N30" s="174" t="s">
        <v>1</v>
      </c>
      <c r="O30" s="174" t="s">
        <v>1</v>
      </c>
      <c r="P30" s="174">
        <v>11.59</v>
      </c>
      <c r="Q30" s="174" t="s">
        <v>1</v>
      </c>
      <c r="R30" s="174" t="s">
        <v>1</v>
      </c>
      <c r="S30" s="174" t="s">
        <v>1</v>
      </c>
    </row>
    <row r="31" spans="1:19" ht="13.5">
      <c r="A31" s="177" t="s">
        <v>29</v>
      </c>
      <c r="B31" s="173" t="s">
        <v>1</v>
      </c>
      <c r="C31" s="173" t="s">
        <v>1</v>
      </c>
      <c r="D31" s="173" t="s">
        <v>1</v>
      </c>
      <c r="E31" s="173">
        <v>9.02</v>
      </c>
      <c r="F31" s="173" t="s">
        <v>1</v>
      </c>
      <c r="G31" s="173" t="s">
        <v>1</v>
      </c>
      <c r="H31" s="173" t="s">
        <v>1</v>
      </c>
      <c r="I31" s="173" t="s">
        <v>1</v>
      </c>
      <c r="J31" s="173">
        <v>10.03</v>
      </c>
      <c r="K31" s="173" t="s">
        <v>1</v>
      </c>
      <c r="L31" s="173" t="s">
        <v>1</v>
      </c>
      <c r="M31" s="173" t="s">
        <v>1</v>
      </c>
      <c r="N31" s="173" t="s">
        <v>1</v>
      </c>
      <c r="O31" s="173" t="s">
        <v>1</v>
      </c>
      <c r="P31" s="173">
        <v>12.02</v>
      </c>
      <c r="Q31" s="173" t="s">
        <v>1</v>
      </c>
      <c r="R31" s="173" t="s">
        <v>1</v>
      </c>
      <c r="S31" s="173" t="s">
        <v>1</v>
      </c>
    </row>
    <row r="32" spans="1:19" ht="13.5">
      <c r="A32" s="177" t="s">
        <v>30</v>
      </c>
      <c r="B32" s="173" t="s">
        <v>1</v>
      </c>
      <c r="C32" s="173" t="s">
        <v>1</v>
      </c>
      <c r="D32" s="173" t="s">
        <v>1</v>
      </c>
      <c r="E32" s="173">
        <v>9.04</v>
      </c>
      <c r="F32" s="173" t="s">
        <v>1</v>
      </c>
      <c r="G32" s="173" t="s">
        <v>1</v>
      </c>
      <c r="H32" s="173" t="s">
        <v>1</v>
      </c>
      <c r="I32" s="173" t="s">
        <v>1</v>
      </c>
      <c r="J32" s="173">
        <v>10.05</v>
      </c>
      <c r="K32" s="173" t="s">
        <v>1</v>
      </c>
      <c r="L32" s="173" t="s">
        <v>1</v>
      </c>
      <c r="M32" s="173" t="s">
        <v>1</v>
      </c>
      <c r="N32" s="173" t="s">
        <v>1</v>
      </c>
      <c r="O32" s="173" t="s">
        <v>1</v>
      </c>
      <c r="P32" s="173">
        <v>12.04</v>
      </c>
      <c r="Q32" s="173" t="s">
        <v>1</v>
      </c>
      <c r="R32" s="173" t="s">
        <v>1</v>
      </c>
      <c r="S32" s="173" t="s">
        <v>1</v>
      </c>
    </row>
    <row r="33" spans="1:19" ht="13.5">
      <c r="A33" s="178" t="s">
        <v>31</v>
      </c>
      <c r="B33" s="174" t="s">
        <v>1</v>
      </c>
      <c r="C33" s="174" t="s">
        <v>1</v>
      </c>
      <c r="D33" s="174" t="s">
        <v>1</v>
      </c>
      <c r="E33" s="174">
        <v>9.07</v>
      </c>
      <c r="F33" s="174" t="s">
        <v>1</v>
      </c>
      <c r="G33" s="174" t="s">
        <v>1</v>
      </c>
      <c r="H33" s="174" t="s">
        <v>1</v>
      </c>
      <c r="I33" s="174" t="s">
        <v>1</v>
      </c>
      <c r="J33" s="174">
        <v>10.08</v>
      </c>
      <c r="K33" s="174" t="s">
        <v>1</v>
      </c>
      <c r="L33" s="174" t="s">
        <v>1</v>
      </c>
      <c r="M33" s="174" t="s">
        <v>1</v>
      </c>
      <c r="N33" s="174" t="s">
        <v>1</v>
      </c>
      <c r="O33" s="174" t="s">
        <v>1</v>
      </c>
      <c r="P33" s="174">
        <v>12.07</v>
      </c>
      <c r="Q33" s="174" t="s">
        <v>1</v>
      </c>
      <c r="R33" s="174" t="s">
        <v>1</v>
      </c>
      <c r="S33" s="174" t="s">
        <v>1</v>
      </c>
    </row>
    <row r="34" spans="1:19" ht="13.5">
      <c r="A34" s="177" t="s">
        <v>32</v>
      </c>
      <c r="B34" s="173" t="s">
        <v>1</v>
      </c>
      <c r="C34" s="173" t="s">
        <v>1</v>
      </c>
      <c r="D34" s="173" t="s">
        <v>1</v>
      </c>
      <c r="E34" s="173">
        <v>9.11</v>
      </c>
      <c r="F34" s="173" t="s">
        <v>1</v>
      </c>
      <c r="G34" s="173" t="s">
        <v>1</v>
      </c>
      <c r="H34" s="173" t="s">
        <v>1</v>
      </c>
      <c r="I34" s="173" t="s">
        <v>1</v>
      </c>
      <c r="J34" s="173">
        <v>10.12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>
        <v>12.11</v>
      </c>
      <c r="Q34" s="173" t="s">
        <v>1</v>
      </c>
      <c r="R34" s="173" t="s">
        <v>1</v>
      </c>
      <c r="S34" s="173" t="s">
        <v>1</v>
      </c>
    </row>
    <row r="35" spans="1:19" ht="13.5">
      <c r="A35" s="177" t="s">
        <v>33</v>
      </c>
      <c r="B35" s="173" t="s">
        <v>1</v>
      </c>
      <c r="C35" s="173" t="s">
        <v>1</v>
      </c>
      <c r="D35" s="173" t="s">
        <v>1</v>
      </c>
      <c r="E35" s="173">
        <v>9.16</v>
      </c>
      <c r="F35" s="173" t="s">
        <v>1</v>
      </c>
      <c r="G35" s="173" t="s">
        <v>1</v>
      </c>
      <c r="H35" s="173" t="s">
        <v>1</v>
      </c>
      <c r="I35" s="173" t="s">
        <v>1</v>
      </c>
      <c r="J35" s="173">
        <v>10.17</v>
      </c>
      <c r="K35" s="173" t="s">
        <v>1</v>
      </c>
      <c r="L35" s="173" t="s">
        <v>1</v>
      </c>
      <c r="M35" s="173" t="s">
        <v>1</v>
      </c>
      <c r="N35" s="173" t="s">
        <v>1</v>
      </c>
      <c r="O35" s="173" t="s">
        <v>1</v>
      </c>
      <c r="P35" s="173">
        <v>12.16</v>
      </c>
      <c r="Q35" s="173" t="s">
        <v>1</v>
      </c>
      <c r="R35" s="173" t="s">
        <v>1</v>
      </c>
      <c r="S35" s="173" t="s">
        <v>1</v>
      </c>
    </row>
    <row r="36" spans="1:19" ht="13.5">
      <c r="A36" s="178" t="s">
        <v>34</v>
      </c>
      <c r="B36" s="174" t="s">
        <v>1</v>
      </c>
      <c r="C36" s="174" t="s">
        <v>1</v>
      </c>
      <c r="D36" s="174" t="s">
        <v>1</v>
      </c>
      <c r="E36" s="174">
        <v>9.2</v>
      </c>
      <c r="F36" s="174" t="s">
        <v>1</v>
      </c>
      <c r="G36" s="174" t="s">
        <v>1</v>
      </c>
      <c r="H36" s="174" t="s">
        <v>1</v>
      </c>
      <c r="I36" s="174" t="s">
        <v>1</v>
      </c>
      <c r="J36" s="174">
        <v>10.21</v>
      </c>
      <c r="K36" s="174" t="s">
        <v>1</v>
      </c>
      <c r="L36" s="174" t="s">
        <v>1</v>
      </c>
      <c r="M36" s="174" t="s">
        <v>1</v>
      </c>
      <c r="N36" s="174" t="s">
        <v>1</v>
      </c>
      <c r="O36" s="174" t="s">
        <v>1</v>
      </c>
      <c r="P36" s="174">
        <v>12.2</v>
      </c>
      <c r="Q36" s="174" t="s">
        <v>1</v>
      </c>
      <c r="R36" s="174" t="s">
        <v>1</v>
      </c>
      <c r="S36" s="174" t="s">
        <v>1</v>
      </c>
    </row>
    <row r="37" spans="1:19" ht="13.5">
      <c r="A37" s="177" t="s">
        <v>35</v>
      </c>
      <c r="B37" s="173" t="s">
        <v>1</v>
      </c>
      <c r="C37" s="173">
        <v>8.48</v>
      </c>
      <c r="D37" s="173" t="s">
        <v>1</v>
      </c>
      <c r="E37" s="173">
        <v>9.27</v>
      </c>
      <c r="F37" s="173" t="s">
        <v>1</v>
      </c>
      <c r="G37" s="173" t="s">
        <v>1</v>
      </c>
      <c r="H37" s="173">
        <v>9.57</v>
      </c>
      <c r="I37" s="173" t="s">
        <v>1</v>
      </c>
      <c r="J37" s="173">
        <v>10.28</v>
      </c>
      <c r="K37" s="173" t="s">
        <v>1</v>
      </c>
      <c r="L37" s="173" t="s">
        <v>1</v>
      </c>
      <c r="M37" s="173">
        <v>11.27</v>
      </c>
      <c r="N37" s="173" t="s">
        <v>1</v>
      </c>
      <c r="O37" s="173" t="s">
        <v>1</v>
      </c>
      <c r="P37" s="173">
        <v>12.27</v>
      </c>
      <c r="Q37" s="173" t="s">
        <v>1</v>
      </c>
      <c r="R37" s="173" t="s">
        <v>1</v>
      </c>
      <c r="S37" s="173">
        <v>1.27</v>
      </c>
    </row>
    <row r="38" spans="1:19" ht="13.5">
      <c r="A38" s="177" t="s">
        <v>36</v>
      </c>
      <c r="B38" s="173" t="s">
        <v>1</v>
      </c>
      <c r="C38" s="173" t="s">
        <v>1</v>
      </c>
      <c r="D38" s="173" t="s">
        <v>1</v>
      </c>
      <c r="E38" s="173">
        <v>9.37</v>
      </c>
      <c r="F38" s="173" t="s">
        <v>1</v>
      </c>
      <c r="G38" s="173" t="s">
        <v>1</v>
      </c>
      <c r="H38" s="173" t="s">
        <v>1</v>
      </c>
      <c r="I38" s="173" t="s">
        <v>1</v>
      </c>
      <c r="J38" s="173">
        <v>10.37</v>
      </c>
      <c r="K38" s="173" t="s">
        <v>1</v>
      </c>
      <c r="L38" s="173" t="s">
        <v>1</v>
      </c>
      <c r="M38" s="173" t="s">
        <v>1</v>
      </c>
      <c r="N38" s="173" t="s">
        <v>1</v>
      </c>
      <c r="O38" s="173" t="s">
        <v>1</v>
      </c>
      <c r="P38" s="173">
        <v>12.37</v>
      </c>
      <c r="Q38" s="173" t="s">
        <v>1</v>
      </c>
      <c r="R38" s="173" t="s">
        <v>1</v>
      </c>
      <c r="S38" s="173" t="s">
        <v>1</v>
      </c>
    </row>
    <row r="39" spans="1:19" ht="13.5">
      <c r="A39" s="178" t="s">
        <v>37</v>
      </c>
      <c r="B39" s="174" t="s">
        <v>1</v>
      </c>
      <c r="C39" s="174" t="s">
        <v>1</v>
      </c>
      <c r="D39" s="174" t="s">
        <v>1</v>
      </c>
      <c r="E39" s="174" t="s">
        <v>1</v>
      </c>
      <c r="F39" s="174" t="s">
        <v>1</v>
      </c>
      <c r="G39" s="174" t="s">
        <v>1</v>
      </c>
      <c r="H39" s="174" t="s">
        <v>1</v>
      </c>
      <c r="I39" s="174" t="s">
        <v>1</v>
      </c>
      <c r="J39" s="174" t="s">
        <v>1</v>
      </c>
      <c r="K39" s="174" t="s">
        <v>1</v>
      </c>
      <c r="L39" s="174" t="s">
        <v>1</v>
      </c>
      <c r="M39" s="174" t="s">
        <v>1</v>
      </c>
      <c r="N39" s="174" t="s">
        <v>1</v>
      </c>
      <c r="O39" s="174" t="s">
        <v>1</v>
      </c>
      <c r="P39" s="174" t="s">
        <v>1</v>
      </c>
      <c r="Q39" s="174" t="s">
        <v>1</v>
      </c>
      <c r="R39" s="174" t="s">
        <v>1</v>
      </c>
      <c r="S39" s="174" t="s">
        <v>1</v>
      </c>
    </row>
    <row r="40" spans="1:19" ht="13.5">
      <c r="A40" s="177" t="s">
        <v>38</v>
      </c>
      <c r="B40" s="173" t="s">
        <v>1</v>
      </c>
      <c r="C40" s="173" t="s">
        <v>1</v>
      </c>
      <c r="D40" s="173" t="s">
        <v>1</v>
      </c>
      <c r="E40" s="173" t="s">
        <v>1</v>
      </c>
      <c r="F40" s="173" t="s">
        <v>1</v>
      </c>
      <c r="G40" s="173" t="s">
        <v>1</v>
      </c>
      <c r="H40" s="173" t="s">
        <v>1</v>
      </c>
      <c r="I40" s="173" t="s">
        <v>1</v>
      </c>
      <c r="J40" s="173" t="s">
        <v>1</v>
      </c>
      <c r="K40" s="173" t="s">
        <v>1</v>
      </c>
      <c r="L40" s="173" t="s">
        <v>1</v>
      </c>
      <c r="M40" s="173" t="s">
        <v>1</v>
      </c>
      <c r="N40" s="173" t="s">
        <v>1</v>
      </c>
      <c r="O40" s="173" t="s">
        <v>1</v>
      </c>
      <c r="P40" s="173" t="s">
        <v>1</v>
      </c>
      <c r="Q40" s="173" t="s">
        <v>1</v>
      </c>
      <c r="R40" s="173" t="s">
        <v>1</v>
      </c>
      <c r="S40" s="173" t="s">
        <v>1</v>
      </c>
    </row>
    <row r="41" spans="1:19" ht="13.5">
      <c r="A41" s="177" t="s">
        <v>39</v>
      </c>
      <c r="B41" s="173" t="s">
        <v>1</v>
      </c>
      <c r="C41" s="173" t="s">
        <v>1</v>
      </c>
      <c r="D41" s="173" t="s">
        <v>1</v>
      </c>
      <c r="E41" s="173" t="s">
        <v>1</v>
      </c>
      <c r="F41" s="173" t="s">
        <v>1</v>
      </c>
      <c r="G41" s="173" t="s">
        <v>1</v>
      </c>
      <c r="H41" s="173" t="s">
        <v>1</v>
      </c>
      <c r="I41" s="173" t="s">
        <v>1</v>
      </c>
      <c r="J41" s="173" t="s">
        <v>1</v>
      </c>
      <c r="K41" s="173" t="s">
        <v>1</v>
      </c>
      <c r="L41" s="173" t="s">
        <v>1</v>
      </c>
      <c r="M41" s="173" t="s">
        <v>1</v>
      </c>
      <c r="N41" s="173" t="s">
        <v>1</v>
      </c>
      <c r="O41" s="173" t="s">
        <v>1</v>
      </c>
      <c r="P41" s="173" t="s">
        <v>1</v>
      </c>
      <c r="Q41" s="173" t="s">
        <v>1</v>
      </c>
      <c r="R41" s="173" t="s">
        <v>1</v>
      </c>
      <c r="S41" s="173" t="s">
        <v>1</v>
      </c>
    </row>
    <row r="42" spans="1:19" ht="13.5">
      <c r="A42" s="178" t="s">
        <v>40</v>
      </c>
      <c r="B42" s="174" t="s">
        <v>1</v>
      </c>
      <c r="C42" s="174">
        <v>9.09</v>
      </c>
      <c r="D42" s="174" t="s">
        <v>1</v>
      </c>
      <c r="E42" s="174">
        <v>9.48</v>
      </c>
      <c r="F42" s="174" t="s">
        <v>1</v>
      </c>
      <c r="G42" s="174" t="s">
        <v>1</v>
      </c>
      <c r="H42" s="174">
        <v>10.18</v>
      </c>
      <c r="I42" s="174" t="s">
        <v>1</v>
      </c>
      <c r="J42" s="174">
        <v>10.48</v>
      </c>
      <c r="K42" s="174" t="s">
        <v>1</v>
      </c>
      <c r="L42" s="174" t="s">
        <v>1</v>
      </c>
      <c r="M42" s="174">
        <v>11.48</v>
      </c>
      <c r="N42" s="174" t="s">
        <v>1</v>
      </c>
      <c r="O42" s="174" t="s">
        <v>1</v>
      </c>
      <c r="P42" s="174">
        <v>12.48</v>
      </c>
      <c r="Q42" s="174" t="s">
        <v>1</v>
      </c>
      <c r="R42" s="174" t="s">
        <v>1</v>
      </c>
      <c r="S42" s="174">
        <v>1.48</v>
      </c>
    </row>
    <row r="43" spans="1:19" ht="13.5">
      <c r="A43" s="177" t="s">
        <v>41</v>
      </c>
      <c r="B43" s="173" t="s">
        <v>1</v>
      </c>
      <c r="C43" s="173">
        <v>9.19</v>
      </c>
      <c r="D43" s="173" t="s">
        <v>1</v>
      </c>
      <c r="E43" s="173">
        <v>9.58</v>
      </c>
      <c r="F43" s="173" t="s">
        <v>1</v>
      </c>
      <c r="G43" s="173" t="s">
        <v>1</v>
      </c>
      <c r="H43" s="173">
        <v>10.28</v>
      </c>
      <c r="I43" s="173" t="s">
        <v>1</v>
      </c>
      <c r="J43" s="173">
        <v>10.58</v>
      </c>
      <c r="K43" s="173" t="s">
        <v>1</v>
      </c>
      <c r="L43" s="173" t="s">
        <v>1</v>
      </c>
      <c r="M43" s="173">
        <v>11.58</v>
      </c>
      <c r="N43" s="173" t="s">
        <v>1</v>
      </c>
      <c r="O43" s="173" t="s">
        <v>1</v>
      </c>
      <c r="P43" s="173">
        <v>12.58</v>
      </c>
      <c r="Q43" s="173" t="s">
        <v>1</v>
      </c>
      <c r="R43" s="173" t="s">
        <v>1</v>
      </c>
      <c r="S43" s="173">
        <v>1.58</v>
      </c>
    </row>
    <row r="44" spans="1:19" ht="13.5">
      <c r="A44" s="177" t="s">
        <v>42</v>
      </c>
      <c r="B44" s="173" t="s">
        <v>1</v>
      </c>
      <c r="C44" s="173" t="s">
        <v>1</v>
      </c>
      <c r="D44" s="173" t="s">
        <v>1</v>
      </c>
      <c r="E44" s="173" t="s">
        <v>1</v>
      </c>
      <c r="F44" s="173" t="s">
        <v>1</v>
      </c>
      <c r="G44" s="173" t="s">
        <v>1</v>
      </c>
      <c r="H44" s="173" t="s">
        <v>1</v>
      </c>
      <c r="I44" s="173" t="s">
        <v>1</v>
      </c>
      <c r="J44" s="173" t="s">
        <v>1</v>
      </c>
      <c r="K44" s="173" t="s">
        <v>1</v>
      </c>
      <c r="L44" s="173" t="s">
        <v>1</v>
      </c>
      <c r="M44" s="173" t="s">
        <v>1</v>
      </c>
      <c r="N44" s="173" t="s">
        <v>1</v>
      </c>
      <c r="O44" s="173" t="s">
        <v>1</v>
      </c>
      <c r="P44" s="173" t="s">
        <v>1</v>
      </c>
      <c r="Q44" s="173" t="s">
        <v>1</v>
      </c>
      <c r="R44" s="173" t="s">
        <v>1</v>
      </c>
      <c r="S44" s="173" t="s">
        <v>1</v>
      </c>
    </row>
    <row r="45" spans="1:19" ht="13.5">
      <c r="A45" s="178" t="s">
        <v>43</v>
      </c>
      <c r="B45" s="174" t="s">
        <v>1</v>
      </c>
      <c r="C45" s="174" t="s">
        <v>1</v>
      </c>
      <c r="D45" s="174" t="s">
        <v>1</v>
      </c>
      <c r="E45" s="174" t="s">
        <v>1</v>
      </c>
      <c r="F45" s="174" t="s">
        <v>1</v>
      </c>
      <c r="G45" s="174" t="s">
        <v>1</v>
      </c>
      <c r="H45" s="174" t="s">
        <v>1</v>
      </c>
      <c r="I45" s="174" t="s">
        <v>1</v>
      </c>
      <c r="J45" s="174" t="s">
        <v>1</v>
      </c>
      <c r="K45" s="174" t="s">
        <v>1</v>
      </c>
      <c r="L45" s="174" t="s">
        <v>1</v>
      </c>
      <c r="M45" s="174" t="s">
        <v>1</v>
      </c>
      <c r="N45" s="174" t="s">
        <v>1</v>
      </c>
      <c r="O45" s="174" t="s">
        <v>1</v>
      </c>
      <c r="P45" s="174" t="s">
        <v>1</v>
      </c>
      <c r="Q45" s="174" t="s">
        <v>1</v>
      </c>
      <c r="R45" s="174" t="s">
        <v>1</v>
      </c>
      <c r="S45" s="174" t="s">
        <v>1</v>
      </c>
    </row>
    <row r="46" spans="1:19" ht="13.5">
      <c r="A46" s="177" t="s">
        <v>44</v>
      </c>
      <c r="B46" s="173" t="s">
        <v>1</v>
      </c>
      <c r="C46" s="173" t="s">
        <v>1</v>
      </c>
      <c r="D46" s="173" t="s">
        <v>1</v>
      </c>
      <c r="E46" s="173" t="s">
        <v>1</v>
      </c>
      <c r="F46" s="173" t="s">
        <v>1</v>
      </c>
      <c r="G46" s="173" t="s">
        <v>1</v>
      </c>
      <c r="H46" s="173" t="s">
        <v>1</v>
      </c>
      <c r="I46" s="173" t="s">
        <v>1</v>
      </c>
      <c r="J46" s="173" t="s">
        <v>1</v>
      </c>
      <c r="K46" s="173" t="s">
        <v>1</v>
      </c>
      <c r="L46" s="173" t="s">
        <v>1</v>
      </c>
      <c r="M46" s="173" t="s">
        <v>1</v>
      </c>
      <c r="N46" s="173" t="s">
        <v>1</v>
      </c>
      <c r="O46" s="173" t="s">
        <v>1</v>
      </c>
      <c r="P46" s="173" t="s">
        <v>1</v>
      </c>
      <c r="Q46" s="173" t="s">
        <v>1</v>
      </c>
      <c r="R46" s="173" t="s">
        <v>1</v>
      </c>
      <c r="S46" s="173" t="s">
        <v>1</v>
      </c>
    </row>
    <row r="47" spans="1:19" ht="13.5">
      <c r="A47" s="177" t="s">
        <v>45</v>
      </c>
      <c r="B47" s="173" t="s">
        <v>1</v>
      </c>
      <c r="C47" s="173">
        <v>9.36</v>
      </c>
      <c r="D47" s="173" t="s">
        <v>1</v>
      </c>
      <c r="E47" s="173">
        <v>10.18</v>
      </c>
      <c r="F47" s="173" t="s">
        <v>1</v>
      </c>
      <c r="G47" s="173" t="s">
        <v>1</v>
      </c>
      <c r="H47" s="173">
        <v>10.46</v>
      </c>
      <c r="I47" s="173" t="s">
        <v>1</v>
      </c>
      <c r="J47" s="173">
        <v>11.16</v>
      </c>
      <c r="K47" s="173" t="s">
        <v>1</v>
      </c>
      <c r="L47" s="173" t="s">
        <v>1</v>
      </c>
      <c r="M47" s="173">
        <v>12.16</v>
      </c>
      <c r="N47" s="173" t="s">
        <v>1</v>
      </c>
      <c r="O47" s="173" t="s">
        <v>1</v>
      </c>
      <c r="P47" s="173">
        <v>1.16</v>
      </c>
      <c r="Q47" s="173" t="s">
        <v>1</v>
      </c>
      <c r="R47" s="173" t="s">
        <v>1</v>
      </c>
      <c r="S47" s="173">
        <v>2.16</v>
      </c>
    </row>
  </sheetData>
  <printOptions horizontalCentered="1"/>
  <pageMargins left="0" right="0" top="0.1968503937007874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2"/>
  <sheetViews>
    <sheetView workbookViewId="0" topLeftCell="A1">
      <selection activeCell="D12" sqref="D12"/>
    </sheetView>
  </sheetViews>
  <sheetFormatPr defaultColWidth="9.140625" defaultRowHeight="12.75"/>
  <cols>
    <col min="1" max="1" width="22.8515625" style="0" customWidth="1"/>
    <col min="2" max="18" width="7.7109375" style="0" customWidth="1"/>
  </cols>
  <sheetData>
    <row r="2" spans="1:2" ht="18">
      <c r="A2" s="1" t="s">
        <v>203</v>
      </c>
      <c r="B2" s="1"/>
    </row>
    <row r="4" spans="1:18" ht="12.75">
      <c r="A4" s="5" t="s">
        <v>0</v>
      </c>
      <c r="B4" s="118"/>
      <c r="C4" s="4" t="s">
        <v>1</v>
      </c>
      <c r="D4" s="4" t="s">
        <v>1</v>
      </c>
      <c r="E4" s="4">
        <v>9.2</v>
      </c>
      <c r="F4" s="4" t="s">
        <v>1</v>
      </c>
      <c r="G4" s="4" t="s">
        <v>1</v>
      </c>
      <c r="H4" s="4" t="s">
        <v>1</v>
      </c>
      <c r="I4" s="4" t="s">
        <v>1</v>
      </c>
      <c r="J4" s="4">
        <v>11.26</v>
      </c>
      <c r="K4" s="4" t="s">
        <v>1</v>
      </c>
      <c r="L4" s="4" t="s">
        <v>1</v>
      </c>
      <c r="M4" s="4" t="s">
        <v>1</v>
      </c>
      <c r="N4" s="4" t="s">
        <v>1</v>
      </c>
      <c r="O4" s="4">
        <v>1.26</v>
      </c>
      <c r="P4" s="4" t="s">
        <v>1</v>
      </c>
      <c r="Q4" s="4" t="s">
        <v>1</v>
      </c>
      <c r="R4" s="4" t="s">
        <v>1</v>
      </c>
    </row>
    <row r="5" spans="1:18" ht="12.75">
      <c r="A5" s="6" t="s">
        <v>2</v>
      </c>
      <c r="B5" s="119">
        <v>7.27</v>
      </c>
      <c r="C5" s="7" t="s">
        <v>1</v>
      </c>
      <c r="D5" s="7" t="s">
        <v>1</v>
      </c>
      <c r="E5" s="7">
        <v>9.3</v>
      </c>
      <c r="F5" s="7" t="s">
        <v>1</v>
      </c>
      <c r="G5" s="7" t="s">
        <v>1</v>
      </c>
      <c r="H5" s="7" t="s">
        <v>1</v>
      </c>
      <c r="I5" s="7" t="s">
        <v>1</v>
      </c>
      <c r="J5" s="7">
        <v>11.36</v>
      </c>
      <c r="K5" s="7" t="s">
        <v>1</v>
      </c>
      <c r="L5" s="7" t="s">
        <v>1</v>
      </c>
      <c r="M5" s="7" t="s">
        <v>1</v>
      </c>
      <c r="N5" s="7" t="s">
        <v>1</v>
      </c>
      <c r="O5" s="7">
        <v>1.36</v>
      </c>
      <c r="P5" s="7" t="s">
        <v>1</v>
      </c>
      <c r="Q5" s="7" t="s">
        <v>1</v>
      </c>
      <c r="R5" s="7" t="s">
        <v>1</v>
      </c>
    </row>
    <row r="6" spans="1:18" ht="12.75">
      <c r="A6" s="6" t="s">
        <v>3</v>
      </c>
      <c r="B6" s="119"/>
      <c r="C6" s="7" t="s">
        <v>1</v>
      </c>
      <c r="D6" s="7" t="s">
        <v>1</v>
      </c>
      <c r="E6" s="7">
        <v>9.39</v>
      </c>
      <c r="F6" s="7" t="s">
        <v>1</v>
      </c>
      <c r="G6" s="7" t="s">
        <v>1</v>
      </c>
      <c r="H6" s="7" t="s">
        <v>1</v>
      </c>
      <c r="I6" s="7" t="s">
        <v>1</v>
      </c>
      <c r="J6" s="7">
        <v>11.45</v>
      </c>
      <c r="K6" s="7" t="s">
        <v>1</v>
      </c>
      <c r="L6" s="7" t="s">
        <v>1</v>
      </c>
      <c r="M6" s="7" t="s">
        <v>1</v>
      </c>
      <c r="N6" s="7" t="s">
        <v>1</v>
      </c>
      <c r="O6" s="7">
        <v>1.45</v>
      </c>
      <c r="P6" s="7" t="s">
        <v>1</v>
      </c>
      <c r="Q6" s="7" t="s">
        <v>1</v>
      </c>
      <c r="R6" s="7" t="s">
        <v>1</v>
      </c>
    </row>
    <row r="7" spans="1:18" ht="12.75">
      <c r="A7" s="5" t="s">
        <v>4</v>
      </c>
      <c r="B7" s="118">
        <v>7.55</v>
      </c>
      <c r="C7" s="4" t="s">
        <v>1</v>
      </c>
      <c r="D7" s="4" t="s">
        <v>1</v>
      </c>
      <c r="E7" s="4">
        <v>9.48</v>
      </c>
      <c r="F7" s="4" t="s">
        <v>1</v>
      </c>
      <c r="G7" s="4" t="s">
        <v>1</v>
      </c>
      <c r="H7" s="4" t="s">
        <v>1</v>
      </c>
      <c r="I7" s="4" t="s">
        <v>1</v>
      </c>
      <c r="J7" s="4">
        <v>11.54</v>
      </c>
      <c r="K7" s="4" t="s">
        <v>1</v>
      </c>
      <c r="L7" s="4" t="s">
        <v>1</v>
      </c>
      <c r="M7" s="4" t="s">
        <v>1</v>
      </c>
      <c r="N7" s="4" t="s">
        <v>1</v>
      </c>
      <c r="O7" s="4">
        <v>1.54</v>
      </c>
      <c r="P7" s="4" t="s">
        <v>1</v>
      </c>
      <c r="Q7" s="4" t="s">
        <v>1</v>
      </c>
      <c r="R7" s="4" t="s">
        <v>1</v>
      </c>
    </row>
    <row r="8" spans="1:18" ht="12.75">
      <c r="A8" s="6" t="s">
        <v>5</v>
      </c>
      <c r="B8" s="119"/>
      <c r="C8" s="7">
        <v>8.52</v>
      </c>
      <c r="D8" s="7" t="s">
        <v>1</v>
      </c>
      <c r="E8" s="7" t="s">
        <v>1</v>
      </c>
      <c r="F8" s="7">
        <v>10.03</v>
      </c>
      <c r="G8" s="7" t="s">
        <v>1</v>
      </c>
      <c r="H8" s="7">
        <v>10.52</v>
      </c>
      <c r="I8" s="7" t="s">
        <v>1</v>
      </c>
      <c r="J8" s="7" t="s">
        <v>1</v>
      </c>
      <c r="K8" s="7">
        <v>12.03</v>
      </c>
      <c r="L8" s="7" t="s">
        <v>1</v>
      </c>
      <c r="M8" s="7">
        <v>12.52</v>
      </c>
      <c r="N8" s="7" t="s">
        <v>1</v>
      </c>
      <c r="O8" s="7" t="s">
        <v>1</v>
      </c>
      <c r="P8" s="7">
        <v>2.03</v>
      </c>
      <c r="Q8" s="7" t="s">
        <v>1</v>
      </c>
      <c r="R8" s="7">
        <v>2.51</v>
      </c>
    </row>
    <row r="9" spans="1:18" ht="12.75">
      <c r="A9" s="6" t="s">
        <v>6</v>
      </c>
      <c r="B9" s="119"/>
      <c r="C9" s="7">
        <v>8.55</v>
      </c>
      <c r="D9" s="7" t="s">
        <v>1</v>
      </c>
      <c r="E9" s="7" t="s">
        <v>1</v>
      </c>
      <c r="F9" s="7">
        <v>10.07</v>
      </c>
      <c r="G9" s="7" t="s">
        <v>1</v>
      </c>
      <c r="H9" s="7">
        <v>10.55</v>
      </c>
      <c r="I9" s="7" t="s">
        <v>1</v>
      </c>
      <c r="J9" s="7" t="s">
        <v>1</v>
      </c>
      <c r="K9" s="7">
        <v>12.07</v>
      </c>
      <c r="L9" s="7" t="s">
        <v>1</v>
      </c>
      <c r="M9" s="7">
        <v>12.54</v>
      </c>
      <c r="N9" s="7" t="s">
        <v>1</v>
      </c>
      <c r="O9" s="7" t="s">
        <v>1</v>
      </c>
      <c r="P9" s="7">
        <v>2.07</v>
      </c>
      <c r="Q9" s="7" t="s">
        <v>1</v>
      </c>
      <c r="R9" s="7">
        <v>2.54</v>
      </c>
    </row>
    <row r="10" spans="1:18" ht="12.75">
      <c r="A10" s="5" t="s">
        <v>7</v>
      </c>
      <c r="B10" s="118"/>
      <c r="C10" s="4">
        <v>9</v>
      </c>
      <c r="D10" s="4" t="s">
        <v>1</v>
      </c>
      <c r="E10" s="4" t="s">
        <v>1</v>
      </c>
      <c r="F10" s="4">
        <v>10.11</v>
      </c>
      <c r="G10" s="4" t="s">
        <v>1</v>
      </c>
      <c r="H10" s="4">
        <v>11</v>
      </c>
      <c r="I10" s="4" t="s">
        <v>1</v>
      </c>
      <c r="J10" s="4" t="s">
        <v>1</v>
      </c>
      <c r="K10" s="4">
        <v>12.11</v>
      </c>
      <c r="L10" s="4" t="s">
        <v>1</v>
      </c>
      <c r="M10" s="4">
        <v>1</v>
      </c>
      <c r="N10" s="4" t="s">
        <v>1</v>
      </c>
      <c r="O10" s="4" t="s">
        <v>1</v>
      </c>
      <c r="P10" s="4">
        <v>2.11</v>
      </c>
      <c r="Q10" s="4" t="s">
        <v>1</v>
      </c>
      <c r="R10" s="4">
        <v>2.59</v>
      </c>
    </row>
    <row r="11" spans="1:18" ht="12.75">
      <c r="A11" s="6" t="s">
        <v>8</v>
      </c>
      <c r="B11" s="119"/>
      <c r="C11" s="7">
        <v>9.03</v>
      </c>
      <c r="D11" s="7" t="s">
        <v>1</v>
      </c>
      <c r="E11" s="7" t="s">
        <v>1</v>
      </c>
      <c r="F11" s="7">
        <v>10.14</v>
      </c>
      <c r="G11" s="7" t="s">
        <v>1</v>
      </c>
      <c r="H11" s="7">
        <v>11.03</v>
      </c>
      <c r="I11" s="7" t="s">
        <v>1</v>
      </c>
      <c r="J11" s="7" t="s">
        <v>1</v>
      </c>
      <c r="K11" s="7">
        <v>12.14</v>
      </c>
      <c r="L11" s="7" t="s">
        <v>1</v>
      </c>
      <c r="M11" s="7">
        <v>1.03</v>
      </c>
      <c r="N11" s="7" t="s">
        <v>1</v>
      </c>
      <c r="O11" s="7" t="s">
        <v>1</v>
      </c>
      <c r="P11" s="7">
        <v>2.14</v>
      </c>
      <c r="Q11" s="7" t="s">
        <v>1</v>
      </c>
      <c r="R11" s="7">
        <v>3.02</v>
      </c>
    </row>
    <row r="12" spans="1:18" ht="12.75">
      <c r="A12" s="6" t="s">
        <v>9</v>
      </c>
      <c r="B12" s="119"/>
      <c r="C12" s="7">
        <v>9.08</v>
      </c>
      <c r="D12" s="7" t="s">
        <v>1</v>
      </c>
      <c r="E12" s="7" t="s">
        <v>1</v>
      </c>
      <c r="F12" s="7">
        <v>10.19</v>
      </c>
      <c r="G12" s="7" t="s">
        <v>1</v>
      </c>
      <c r="H12" s="7">
        <v>11.08</v>
      </c>
      <c r="I12" s="7" t="s">
        <v>1</v>
      </c>
      <c r="J12" s="7" t="s">
        <v>1</v>
      </c>
      <c r="K12" s="7">
        <v>12.19</v>
      </c>
      <c r="L12" s="7" t="s">
        <v>1</v>
      </c>
      <c r="M12" s="7">
        <v>1.08</v>
      </c>
      <c r="N12" s="7" t="s">
        <v>1</v>
      </c>
      <c r="O12" s="7" t="s">
        <v>1</v>
      </c>
      <c r="P12" s="7">
        <v>2.19</v>
      </c>
      <c r="Q12" s="7" t="s">
        <v>1</v>
      </c>
      <c r="R12" s="7">
        <v>3.07</v>
      </c>
    </row>
    <row r="13" spans="1:18" ht="12.75">
      <c r="A13" s="5" t="s">
        <v>10</v>
      </c>
      <c r="B13" s="118">
        <v>8.2</v>
      </c>
      <c r="C13" s="4">
        <v>9.11</v>
      </c>
      <c r="D13" s="4" t="s">
        <v>1</v>
      </c>
      <c r="E13" s="4" t="s">
        <v>1</v>
      </c>
      <c r="F13" s="4">
        <v>10.22</v>
      </c>
      <c r="G13" s="4" t="s">
        <v>1</v>
      </c>
      <c r="H13" s="4">
        <v>11.11</v>
      </c>
      <c r="I13" s="4" t="s">
        <v>1</v>
      </c>
      <c r="J13" s="4" t="s">
        <v>1</v>
      </c>
      <c r="K13" s="4">
        <v>12.22</v>
      </c>
      <c r="L13" s="4" t="s">
        <v>1</v>
      </c>
      <c r="M13" s="4">
        <v>1.11</v>
      </c>
      <c r="N13" s="4" t="s">
        <v>1</v>
      </c>
      <c r="O13" s="4" t="s">
        <v>1</v>
      </c>
      <c r="P13" s="4">
        <v>2.22</v>
      </c>
      <c r="Q13" s="4" t="s">
        <v>1</v>
      </c>
      <c r="R13" s="4">
        <v>3.1</v>
      </c>
    </row>
    <row r="14" spans="1:18" ht="12.75">
      <c r="A14" s="6" t="s">
        <v>11</v>
      </c>
      <c r="B14" s="6"/>
      <c r="C14" s="7">
        <v>9.18</v>
      </c>
      <c r="D14" s="7" t="s">
        <v>1</v>
      </c>
      <c r="E14" s="7" t="s">
        <v>1</v>
      </c>
      <c r="F14" s="7">
        <v>10.29</v>
      </c>
      <c r="G14" s="7" t="s">
        <v>1</v>
      </c>
      <c r="H14" s="7">
        <v>11.18</v>
      </c>
      <c r="I14" s="7" t="s">
        <v>1</v>
      </c>
      <c r="J14" s="7" t="s">
        <v>1</v>
      </c>
      <c r="K14" s="7">
        <v>12.29</v>
      </c>
      <c r="L14" s="7" t="s">
        <v>1</v>
      </c>
      <c r="M14" s="7">
        <v>1.18</v>
      </c>
      <c r="N14" s="7" t="s">
        <v>1</v>
      </c>
      <c r="O14" s="7" t="s">
        <v>1</v>
      </c>
      <c r="P14" s="7">
        <v>2.29</v>
      </c>
      <c r="Q14" s="7" t="s">
        <v>1</v>
      </c>
      <c r="R14" s="7">
        <v>3.17</v>
      </c>
    </row>
    <row r="15" spans="1:18" ht="12.75">
      <c r="A15" s="6" t="s">
        <v>12</v>
      </c>
      <c r="B15" s="6"/>
      <c r="C15" s="7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</row>
    <row r="16" spans="1:18" ht="12.75">
      <c r="A16" s="5" t="s">
        <v>13</v>
      </c>
      <c r="B16" s="5"/>
      <c r="C16" s="4">
        <v>9.25</v>
      </c>
      <c r="D16" s="4" t="s">
        <v>1</v>
      </c>
      <c r="E16" s="4" t="s">
        <v>1</v>
      </c>
      <c r="F16" s="4">
        <v>10.36</v>
      </c>
      <c r="G16" s="4" t="s">
        <v>1</v>
      </c>
      <c r="H16" s="4">
        <v>11.25</v>
      </c>
      <c r="I16" s="4" t="s">
        <v>1</v>
      </c>
      <c r="J16" s="4" t="s">
        <v>1</v>
      </c>
      <c r="K16" s="4">
        <v>12.36</v>
      </c>
      <c r="L16" s="4" t="s">
        <v>1</v>
      </c>
      <c r="M16" s="4">
        <v>1.25</v>
      </c>
      <c r="N16" s="4" t="s">
        <v>1</v>
      </c>
      <c r="O16" s="4" t="s">
        <v>1</v>
      </c>
      <c r="P16" s="4">
        <v>2.36</v>
      </c>
      <c r="Q16" s="4" t="s">
        <v>1</v>
      </c>
      <c r="R16" s="4">
        <v>3.24</v>
      </c>
    </row>
    <row r="17" spans="1:18" ht="12.75">
      <c r="A17" s="6" t="s">
        <v>14</v>
      </c>
      <c r="B17" s="6"/>
      <c r="C17" s="7" t="s">
        <v>1</v>
      </c>
      <c r="D17" s="7">
        <v>10.18</v>
      </c>
      <c r="E17" s="7" t="s">
        <v>1</v>
      </c>
      <c r="F17" s="7" t="s">
        <v>1</v>
      </c>
      <c r="G17" s="7">
        <v>11.13</v>
      </c>
      <c r="H17" s="7" t="s">
        <v>1</v>
      </c>
      <c r="I17" s="7">
        <v>12.18</v>
      </c>
      <c r="J17" s="7" t="s">
        <v>1</v>
      </c>
      <c r="K17" s="7" t="s">
        <v>1</v>
      </c>
      <c r="L17" s="7">
        <v>1.13</v>
      </c>
      <c r="M17" s="7" t="s">
        <v>1</v>
      </c>
      <c r="N17" s="7">
        <v>2.18</v>
      </c>
      <c r="O17" s="7" t="s">
        <v>1</v>
      </c>
      <c r="P17" s="7" t="s">
        <v>1</v>
      </c>
      <c r="Q17" s="7">
        <v>3.13</v>
      </c>
      <c r="R17" s="7" t="s">
        <v>1</v>
      </c>
    </row>
    <row r="18" spans="1:18" ht="12.75">
      <c r="A18" s="6" t="s">
        <v>15</v>
      </c>
      <c r="B18" s="6"/>
      <c r="C18" s="7" t="s">
        <v>1</v>
      </c>
      <c r="D18" s="7">
        <v>10.21</v>
      </c>
      <c r="E18" s="7" t="s">
        <v>1</v>
      </c>
      <c r="F18" s="7" t="s">
        <v>1</v>
      </c>
      <c r="G18" s="7">
        <v>11.16</v>
      </c>
      <c r="H18" s="7" t="s">
        <v>1</v>
      </c>
      <c r="I18" s="7">
        <v>12.21</v>
      </c>
      <c r="J18" s="7" t="s">
        <v>1</v>
      </c>
      <c r="K18" s="7" t="s">
        <v>1</v>
      </c>
      <c r="L18" s="7">
        <v>1.16</v>
      </c>
      <c r="M18" s="7" t="s">
        <v>1</v>
      </c>
      <c r="N18" s="7">
        <v>2.21</v>
      </c>
      <c r="O18" s="7" t="s">
        <v>1</v>
      </c>
      <c r="P18" s="7" t="s">
        <v>1</v>
      </c>
      <c r="Q18" s="7">
        <v>3.16</v>
      </c>
      <c r="R18" s="7" t="s">
        <v>1</v>
      </c>
    </row>
    <row r="19" spans="1:18" ht="12.75">
      <c r="A19" s="5" t="s">
        <v>16</v>
      </c>
      <c r="B19" s="5"/>
      <c r="C19" s="4" t="s">
        <v>1</v>
      </c>
      <c r="D19" s="4">
        <v>10.23</v>
      </c>
      <c r="E19" s="4" t="s">
        <v>1</v>
      </c>
      <c r="F19" s="4" t="s">
        <v>1</v>
      </c>
      <c r="G19" s="4">
        <v>11.18</v>
      </c>
      <c r="H19" s="4" t="s">
        <v>1</v>
      </c>
      <c r="I19" s="4">
        <v>12.23</v>
      </c>
      <c r="J19" s="4" t="s">
        <v>1</v>
      </c>
      <c r="K19" s="4" t="s">
        <v>1</v>
      </c>
      <c r="L19" s="4">
        <v>1.18</v>
      </c>
      <c r="M19" s="4" t="s">
        <v>1</v>
      </c>
      <c r="N19" s="4">
        <v>2.23</v>
      </c>
      <c r="O19" s="4" t="s">
        <v>1</v>
      </c>
      <c r="P19" s="4" t="s">
        <v>1</v>
      </c>
      <c r="Q19" s="4">
        <v>3.18</v>
      </c>
      <c r="R19" s="4" t="s">
        <v>1</v>
      </c>
    </row>
    <row r="20" spans="1:18" ht="12.75">
      <c r="A20" s="6" t="s">
        <v>17</v>
      </c>
      <c r="B20" s="6"/>
      <c r="C20" s="7" t="s">
        <v>1</v>
      </c>
      <c r="D20" s="7">
        <v>10.25</v>
      </c>
      <c r="E20" s="7" t="s">
        <v>1</v>
      </c>
      <c r="F20" s="7" t="s">
        <v>1</v>
      </c>
      <c r="G20" s="7">
        <v>11.2</v>
      </c>
      <c r="H20" s="7" t="s">
        <v>1</v>
      </c>
      <c r="I20" s="7">
        <v>12.25</v>
      </c>
      <c r="J20" s="7" t="s">
        <v>1</v>
      </c>
      <c r="K20" s="7" t="s">
        <v>1</v>
      </c>
      <c r="L20" s="7">
        <v>1.2</v>
      </c>
      <c r="M20" s="7" t="s">
        <v>1</v>
      </c>
      <c r="N20" s="7">
        <v>2.25</v>
      </c>
      <c r="O20" s="7" t="s">
        <v>1</v>
      </c>
      <c r="P20" s="7" t="s">
        <v>1</v>
      </c>
      <c r="Q20" s="7">
        <v>3.2</v>
      </c>
      <c r="R20" s="7" t="s">
        <v>1</v>
      </c>
    </row>
    <row r="21" spans="1:18" ht="12.75">
      <c r="A21" s="6" t="s">
        <v>18</v>
      </c>
      <c r="B21" s="6"/>
      <c r="C21" s="7">
        <v>9.3</v>
      </c>
      <c r="D21" s="7">
        <v>10.28</v>
      </c>
      <c r="E21" s="7" t="s">
        <v>1</v>
      </c>
      <c r="F21" s="7">
        <v>10.41</v>
      </c>
      <c r="G21" s="7">
        <v>11.23</v>
      </c>
      <c r="H21" s="7">
        <v>11.3</v>
      </c>
      <c r="I21" s="7">
        <v>12.28</v>
      </c>
      <c r="J21" s="7" t="s">
        <v>1</v>
      </c>
      <c r="K21" s="7">
        <v>12.41</v>
      </c>
      <c r="L21" s="7">
        <v>1.23</v>
      </c>
      <c r="M21" s="7">
        <v>1.3</v>
      </c>
      <c r="N21" s="7">
        <v>2.28</v>
      </c>
      <c r="O21" s="7" t="s">
        <v>1</v>
      </c>
      <c r="P21" s="7">
        <v>2.41</v>
      </c>
      <c r="Q21" s="7">
        <v>3.23</v>
      </c>
      <c r="R21" s="7">
        <v>3.29</v>
      </c>
    </row>
    <row r="22" spans="1:18" ht="12.75">
      <c r="A22" s="5" t="s">
        <v>19</v>
      </c>
      <c r="B22" s="5"/>
      <c r="C22" s="4">
        <v>9.37</v>
      </c>
      <c r="D22" s="4">
        <v>10.3</v>
      </c>
      <c r="E22" s="4" t="s">
        <v>1</v>
      </c>
      <c r="F22" s="4">
        <v>10.44</v>
      </c>
      <c r="G22" s="4">
        <v>11.25</v>
      </c>
      <c r="H22" s="4">
        <v>11.37</v>
      </c>
      <c r="I22" s="4">
        <v>12.3</v>
      </c>
      <c r="J22" s="4" t="s">
        <v>1</v>
      </c>
      <c r="K22" s="4">
        <v>12.44</v>
      </c>
      <c r="L22" s="4">
        <v>1.25</v>
      </c>
      <c r="M22" s="4">
        <v>1.37</v>
      </c>
      <c r="N22" s="4">
        <v>2.3</v>
      </c>
      <c r="O22" s="4" t="s">
        <v>1</v>
      </c>
      <c r="P22" s="4">
        <v>2.44</v>
      </c>
      <c r="Q22" s="4">
        <v>3.25</v>
      </c>
      <c r="R22" s="4">
        <v>3.36</v>
      </c>
    </row>
    <row r="23" spans="1:18" ht="12.75">
      <c r="A23" s="6" t="s">
        <v>20</v>
      </c>
      <c r="B23" s="6"/>
      <c r="C23" s="7">
        <v>9.39</v>
      </c>
      <c r="D23" s="7" t="s">
        <v>1</v>
      </c>
      <c r="E23" s="7" t="s">
        <v>1</v>
      </c>
      <c r="F23" s="7">
        <v>10.46</v>
      </c>
      <c r="G23" s="7" t="s">
        <v>1</v>
      </c>
      <c r="H23" s="7">
        <v>11.39</v>
      </c>
      <c r="I23" s="7" t="s">
        <v>1</v>
      </c>
      <c r="J23" s="7" t="s">
        <v>1</v>
      </c>
      <c r="K23" s="7">
        <v>12.46</v>
      </c>
      <c r="L23" s="7" t="s">
        <v>1</v>
      </c>
      <c r="M23" s="7">
        <v>1.39</v>
      </c>
      <c r="N23" s="7" t="s">
        <v>1</v>
      </c>
      <c r="O23" s="7" t="s">
        <v>1</v>
      </c>
      <c r="P23" s="7">
        <v>2.46</v>
      </c>
      <c r="Q23" s="7" t="s">
        <v>1</v>
      </c>
      <c r="R23" s="7">
        <v>3.38</v>
      </c>
    </row>
    <row r="24" spans="1:18" ht="12.75">
      <c r="A24" s="6" t="s">
        <v>21</v>
      </c>
      <c r="B24" s="6"/>
      <c r="C24" s="7">
        <v>9.41</v>
      </c>
      <c r="D24" s="7" t="s">
        <v>1</v>
      </c>
      <c r="E24" s="7" t="s">
        <v>1</v>
      </c>
      <c r="F24" s="7">
        <v>10.48</v>
      </c>
      <c r="G24" s="7" t="s">
        <v>1</v>
      </c>
      <c r="H24" s="7">
        <v>11.41</v>
      </c>
      <c r="I24" s="7" t="s">
        <v>1</v>
      </c>
      <c r="J24" s="7" t="s">
        <v>1</v>
      </c>
      <c r="K24" s="7">
        <v>12.48</v>
      </c>
      <c r="L24" s="7" t="s">
        <v>1</v>
      </c>
      <c r="M24" s="7">
        <v>1.41</v>
      </c>
      <c r="N24" s="7" t="s">
        <v>1</v>
      </c>
      <c r="O24" s="7" t="s">
        <v>1</v>
      </c>
      <c r="P24" s="7">
        <v>2.48</v>
      </c>
      <c r="Q24" s="7" t="s">
        <v>1</v>
      </c>
      <c r="R24" s="7">
        <v>3.4</v>
      </c>
    </row>
    <row r="25" spans="1:18" ht="12.75">
      <c r="A25" s="5" t="s">
        <v>22</v>
      </c>
      <c r="B25" s="5"/>
      <c r="C25" s="4">
        <v>9.43</v>
      </c>
      <c r="D25" s="4" t="s">
        <v>1</v>
      </c>
      <c r="E25" s="4" t="s">
        <v>1</v>
      </c>
      <c r="F25" s="4">
        <v>10.5</v>
      </c>
      <c r="G25" s="4" t="s">
        <v>1</v>
      </c>
      <c r="H25" s="4">
        <v>11.43</v>
      </c>
      <c r="I25" s="4" t="s">
        <v>1</v>
      </c>
      <c r="J25" s="4" t="s">
        <v>1</v>
      </c>
      <c r="K25" s="4">
        <v>12.5</v>
      </c>
      <c r="L25" s="4" t="s">
        <v>1</v>
      </c>
      <c r="M25" s="4">
        <v>1.43</v>
      </c>
      <c r="N25" s="4" t="s">
        <v>1</v>
      </c>
      <c r="O25" s="4" t="s">
        <v>1</v>
      </c>
      <c r="P25" s="4">
        <v>2.5</v>
      </c>
      <c r="Q25" s="4" t="s">
        <v>1</v>
      </c>
      <c r="R25" s="4">
        <v>3.42</v>
      </c>
    </row>
    <row r="26" spans="1:18" ht="12.75">
      <c r="A26" s="6" t="s">
        <v>23</v>
      </c>
      <c r="B26" s="6"/>
      <c r="C26" s="7">
        <v>9.45</v>
      </c>
      <c r="D26" s="7" t="s">
        <v>1</v>
      </c>
      <c r="E26" s="7" t="s">
        <v>1</v>
      </c>
      <c r="F26" s="7">
        <v>10.52</v>
      </c>
      <c r="G26" s="7" t="s">
        <v>1</v>
      </c>
      <c r="H26" s="7">
        <v>11.45</v>
      </c>
      <c r="I26" s="7" t="s">
        <v>1</v>
      </c>
      <c r="J26" s="7" t="s">
        <v>1</v>
      </c>
      <c r="K26" s="7">
        <v>12.52</v>
      </c>
      <c r="L26" s="7" t="s">
        <v>1</v>
      </c>
      <c r="M26" s="7">
        <v>1.45</v>
      </c>
      <c r="N26" s="7" t="s">
        <v>1</v>
      </c>
      <c r="O26" s="7" t="s">
        <v>1</v>
      </c>
      <c r="P26" s="7">
        <v>2.52</v>
      </c>
      <c r="Q26" s="7" t="s">
        <v>1</v>
      </c>
      <c r="R26" s="7">
        <v>3.44</v>
      </c>
    </row>
    <row r="27" spans="1:18" ht="12.75">
      <c r="A27" s="6" t="s">
        <v>24</v>
      </c>
      <c r="B27" s="6"/>
      <c r="C27" s="7">
        <v>9.47</v>
      </c>
      <c r="D27" s="7" t="s">
        <v>1</v>
      </c>
      <c r="E27" s="7" t="s">
        <v>1</v>
      </c>
      <c r="F27" s="7">
        <v>10.54</v>
      </c>
      <c r="G27" s="7" t="s">
        <v>1</v>
      </c>
      <c r="H27" s="7">
        <v>11.47</v>
      </c>
      <c r="I27" s="7" t="s">
        <v>1</v>
      </c>
      <c r="J27" s="7" t="s">
        <v>1</v>
      </c>
      <c r="K27" s="7">
        <v>12.54</v>
      </c>
      <c r="L27" s="7" t="s">
        <v>1</v>
      </c>
      <c r="M27" s="7">
        <v>1.47</v>
      </c>
      <c r="N27" s="7" t="s">
        <v>1</v>
      </c>
      <c r="O27" s="7" t="s">
        <v>1</v>
      </c>
      <c r="P27" s="7">
        <v>2.54</v>
      </c>
      <c r="Q27" s="7" t="s">
        <v>1</v>
      </c>
      <c r="R27" s="7">
        <v>3.46</v>
      </c>
    </row>
    <row r="28" spans="1:18" ht="12.75">
      <c r="A28" s="5" t="s">
        <v>25</v>
      </c>
      <c r="B28" s="5"/>
      <c r="C28" s="4">
        <v>9.49</v>
      </c>
      <c r="D28" s="4" t="s">
        <v>1</v>
      </c>
      <c r="E28" s="4" t="s">
        <v>1</v>
      </c>
      <c r="F28" s="4">
        <v>10.56</v>
      </c>
      <c r="G28" s="4" t="s">
        <v>1</v>
      </c>
      <c r="H28" s="4">
        <v>11.49</v>
      </c>
      <c r="I28" s="4" t="s">
        <v>1</v>
      </c>
      <c r="J28" s="4" t="s">
        <v>1</v>
      </c>
      <c r="K28" s="4">
        <v>12.56</v>
      </c>
      <c r="L28" s="4" t="s">
        <v>1</v>
      </c>
      <c r="M28" s="4">
        <v>1.49</v>
      </c>
      <c r="N28" s="4" t="s">
        <v>1</v>
      </c>
      <c r="O28" s="4" t="s">
        <v>1</v>
      </c>
      <c r="P28" s="4">
        <v>2.56</v>
      </c>
      <c r="Q28" s="4" t="s">
        <v>1</v>
      </c>
      <c r="R28" s="4">
        <v>3.48</v>
      </c>
    </row>
    <row r="29" spans="1:18" ht="12.75">
      <c r="A29" s="6" t="s">
        <v>26</v>
      </c>
      <c r="B29" s="6"/>
      <c r="C29" s="7">
        <v>9.52</v>
      </c>
      <c r="D29" s="7" t="s">
        <v>1</v>
      </c>
      <c r="E29" s="7" t="s">
        <v>1</v>
      </c>
      <c r="F29" s="7">
        <v>10.59</v>
      </c>
      <c r="G29" s="7" t="s">
        <v>1</v>
      </c>
      <c r="H29" s="7">
        <v>11.52</v>
      </c>
      <c r="I29" s="7" t="s">
        <v>1</v>
      </c>
      <c r="J29" s="7" t="s">
        <v>1</v>
      </c>
      <c r="K29" s="7">
        <v>12.59</v>
      </c>
      <c r="L29" s="7" t="s">
        <v>1</v>
      </c>
      <c r="M29" s="7">
        <v>1.52</v>
      </c>
      <c r="N29" s="7" t="s">
        <v>1</v>
      </c>
      <c r="O29" s="7" t="s">
        <v>1</v>
      </c>
      <c r="P29" s="7">
        <v>2.59</v>
      </c>
      <c r="Q29" s="7" t="s">
        <v>1</v>
      </c>
      <c r="R29" s="7">
        <v>3.51</v>
      </c>
    </row>
    <row r="30" spans="1:18" ht="12.75">
      <c r="A30" s="6" t="s">
        <v>27</v>
      </c>
      <c r="B30" s="6"/>
      <c r="C30" s="7">
        <v>9.55</v>
      </c>
      <c r="D30" s="7" t="s">
        <v>1</v>
      </c>
      <c r="E30" s="7" t="s">
        <v>1</v>
      </c>
      <c r="F30" s="7">
        <v>11.02</v>
      </c>
      <c r="G30" s="7" t="s">
        <v>1</v>
      </c>
      <c r="H30" s="7">
        <v>11.55</v>
      </c>
      <c r="I30" s="7" t="s">
        <v>1</v>
      </c>
      <c r="J30" s="7" t="s">
        <v>1</v>
      </c>
      <c r="K30" s="7">
        <v>1.02</v>
      </c>
      <c r="L30" s="7" t="s">
        <v>1</v>
      </c>
      <c r="M30" s="7">
        <v>1.55</v>
      </c>
      <c r="N30" s="7" t="s">
        <v>1</v>
      </c>
      <c r="O30" s="7" t="s">
        <v>1</v>
      </c>
      <c r="P30" s="7">
        <v>3.02</v>
      </c>
      <c r="Q30" s="7" t="s">
        <v>1</v>
      </c>
      <c r="R30" s="7">
        <v>3.54</v>
      </c>
    </row>
    <row r="31" spans="1:18" ht="12.75">
      <c r="A31" s="5" t="s">
        <v>28</v>
      </c>
      <c r="B31" s="5"/>
      <c r="C31" s="4">
        <v>9.57</v>
      </c>
      <c r="D31" s="4" t="s">
        <v>1</v>
      </c>
      <c r="E31" s="4" t="s">
        <v>1</v>
      </c>
      <c r="F31" s="4" t="s">
        <v>1</v>
      </c>
      <c r="G31" s="4" t="s">
        <v>1</v>
      </c>
      <c r="H31" s="4">
        <v>11.57</v>
      </c>
      <c r="I31" s="4" t="s">
        <v>1</v>
      </c>
      <c r="J31" s="4" t="s">
        <v>1</v>
      </c>
      <c r="K31" s="4" t="s">
        <v>1</v>
      </c>
      <c r="L31" s="4" t="s">
        <v>1</v>
      </c>
      <c r="M31" s="4">
        <v>1.57</v>
      </c>
      <c r="N31" s="4" t="s">
        <v>1</v>
      </c>
      <c r="O31" s="4" t="s">
        <v>1</v>
      </c>
      <c r="P31" s="4" t="s">
        <v>1</v>
      </c>
      <c r="Q31" s="4" t="s">
        <v>1</v>
      </c>
      <c r="R31" s="4">
        <v>3.56</v>
      </c>
    </row>
    <row r="32" spans="1:18" ht="12.75">
      <c r="A32" s="6" t="s">
        <v>29</v>
      </c>
      <c r="B32" s="6"/>
      <c r="C32" s="7">
        <v>10</v>
      </c>
      <c r="D32" s="7" t="s">
        <v>1</v>
      </c>
      <c r="E32" s="7" t="s">
        <v>1</v>
      </c>
      <c r="F32" s="7" t="s">
        <v>1</v>
      </c>
      <c r="G32" s="7" t="s">
        <v>1</v>
      </c>
      <c r="H32" s="7">
        <v>12</v>
      </c>
      <c r="I32" s="7" t="s">
        <v>1</v>
      </c>
      <c r="J32" s="7" t="s">
        <v>1</v>
      </c>
      <c r="K32" s="7" t="s">
        <v>1</v>
      </c>
      <c r="L32" s="7" t="s">
        <v>1</v>
      </c>
      <c r="M32" s="7">
        <v>2</v>
      </c>
      <c r="N32" s="7" t="s">
        <v>1</v>
      </c>
      <c r="O32" s="7" t="s">
        <v>1</v>
      </c>
      <c r="P32" s="7" t="s">
        <v>1</v>
      </c>
      <c r="Q32" s="7" t="s">
        <v>1</v>
      </c>
      <c r="R32" s="7">
        <v>3.59</v>
      </c>
    </row>
    <row r="33" spans="1:18" ht="12.75">
      <c r="A33" s="6" t="s">
        <v>30</v>
      </c>
      <c r="B33" s="6"/>
      <c r="C33" s="7">
        <v>10.02</v>
      </c>
      <c r="D33" s="7" t="s">
        <v>1</v>
      </c>
      <c r="E33" s="7" t="s">
        <v>1</v>
      </c>
      <c r="F33" s="7" t="s">
        <v>1</v>
      </c>
      <c r="G33" s="7" t="s">
        <v>1</v>
      </c>
      <c r="H33" s="7">
        <v>12.02</v>
      </c>
      <c r="I33" s="7" t="s">
        <v>1</v>
      </c>
      <c r="J33" s="7" t="s">
        <v>1</v>
      </c>
      <c r="K33" s="7" t="s">
        <v>1</v>
      </c>
      <c r="L33" s="7" t="s">
        <v>1</v>
      </c>
      <c r="M33" s="7">
        <v>2.02</v>
      </c>
      <c r="N33" s="7" t="s">
        <v>1</v>
      </c>
      <c r="O33" s="7" t="s">
        <v>1</v>
      </c>
      <c r="P33" s="7" t="s">
        <v>1</v>
      </c>
      <c r="Q33" s="7" t="s">
        <v>1</v>
      </c>
      <c r="R33" s="7">
        <v>4.01</v>
      </c>
    </row>
    <row r="34" spans="1:18" ht="12.75">
      <c r="A34" s="5" t="s">
        <v>31</v>
      </c>
      <c r="B34" s="5"/>
      <c r="C34" s="4">
        <v>10.05</v>
      </c>
      <c r="D34" s="4" t="s">
        <v>1</v>
      </c>
      <c r="E34" s="4" t="s">
        <v>1</v>
      </c>
      <c r="F34" s="4" t="s">
        <v>1</v>
      </c>
      <c r="G34" s="4" t="s">
        <v>1</v>
      </c>
      <c r="H34" s="4">
        <v>12.05</v>
      </c>
      <c r="I34" s="4" t="s">
        <v>1</v>
      </c>
      <c r="J34" s="4" t="s">
        <v>1</v>
      </c>
      <c r="K34" s="4" t="s">
        <v>1</v>
      </c>
      <c r="L34" s="4" t="s">
        <v>1</v>
      </c>
      <c r="M34" s="4">
        <v>2.05</v>
      </c>
      <c r="N34" s="4" t="s">
        <v>1</v>
      </c>
      <c r="O34" s="4" t="s">
        <v>1</v>
      </c>
      <c r="P34" s="4" t="s">
        <v>1</v>
      </c>
      <c r="Q34" s="4" t="s">
        <v>1</v>
      </c>
      <c r="R34" s="4">
        <v>4.04</v>
      </c>
    </row>
    <row r="35" spans="1:18" ht="12.75">
      <c r="A35" s="6" t="s">
        <v>32</v>
      </c>
      <c r="B35" s="6"/>
      <c r="C35" s="7">
        <v>10.09</v>
      </c>
      <c r="D35" s="7" t="s">
        <v>1</v>
      </c>
      <c r="E35" s="7" t="s">
        <v>1</v>
      </c>
      <c r="F35" s="7" t="s">
        <v>1</v>
      </c>
      <c r="G35" s="7" t="s">
        <v>1</v>
      </c>
      <c r="H35" s="7">
        <v>12.09</v>
      </c>
      <c r="I35" s="7" t="s">
        <v>1</v>
      </c>
      <c r="J35" s="7" t="s">
        <v>1</v>
      </c>
      <c r="K35" s="7" t="s">
        <v>1</v>
      </c>
      <c r="L35" s="7" t="s">
        <v>1</v>
      </c>
      <c r="M35" s="7">
        <v>2.09</v>
      </c>
      <c r="N35" s="7" t="s">
        <v>1</v>
      </c>
      <c r="O35" s="7" t="s">
        <v>1</v>
      </c>
      <c r="P35" s="7" t="s">
        <v>1</v>
      </c>
      <c r="Q35" s="7" t="s">
        <v>1</v>
      </c>
      <c r="R35" s="7">
        <v>4.08</v>
      </c>
    </row>
    <row r="36" spans="1:18" ht="12.75">
      <c r="A36" s="6" t="s">
        <v>33</v>
      </c>
      <c r="B36" s="6"/>
      <c r="C36" s="7">
        <v>10.14</v>
      </c>
      <c r="D36" s="7" t="s">
        <v>1</v>
      </c>
      <c r="E36" s="7" t="s">
        <v>1</v>
      </c>
      <c r="F36" s="7" t="s">
        <v>1</v>
      </c>
      <c r="G36" s="7" t="s">
        <v>1</v>
      </c>
      <c r="H36" s="7">
        <v>12.14</v>
      </c>
      <c r="I36" s="7" t="s">
        <v>1</v>
      </c>
      <c r="J36" s="7" t="s">
        <v>1</v>
      </c>
      <c r="K36" s="7" t="s">
        <v>1</v>
      </c>
      <c r="L36" s="7" t="s">
        <v>1</v>
      </c>
      <c r="M36" s="7">
        <v>2.14</v>
      </c>
      <c r="N36" s="7" t="s">
        <v>1</v>
      </c>
      <c r="O36" s="7" t="s">
        <v>1</v>
      </c>
      <c r="P36" s="7" t="s">
        <v>1</v>
      </c>
      <c r="Q36" s="7" t="s">
        <v>1</v>
      </c>
      <c r="R36" s="7">
        <v>4.13</v>
      </c>
    </row>
    <row r="37" spans="1:18" ht="12.75">
      <c r="A37" s="5" t="s">
        <v>34</v>
      </c>
      <c r="B37" s="5"/>
      <c r="C37" s="4">
        <v>10.18</v>
      </c>
      <c r="D37" s="4" t="s">
        <v>1</v>
      </c>
      <c r="E37" s="4" t="s">
        <v>1</v>
      </c>
      <c r="F37" s="4" t="s">
        <v>1</v>
      </c>
      <c r="G37" s="4" t="s">
        <v>1</v>
      </c>
      <c r="H37" s="4">
        <v>12.18</v>
      </c>
      <c r="I37" s="4" t="s">
        <v>1</v>
      </c>
      <c r="J37" s="4" t="s">
        <v>1</v>
      </c>
      <c r="K37" s="4" t="s">
        <v>1</v>
      </c>
      <c r="L37" s="4" t="s">
        <v>1</v>
      </c>
      <c r="M37" s="4">
        <v>2.18</v>
      </c>
      <c r="N37" s="4" t="s">
        <v>1</v>
      </c>
      <c r="O37" s="4" t="s">
        <v>1</v>
      </c>
      <c r="P37" s="4" t="s">
        <v>1</v>
      </c>
      <c r="Q37" s="4" t="s">
        <v>1</v>
      </c>
      <c r="R37" s="4">
        <v>4.17</v>
      </c>
    </row>
    <row r="38" spans="1:18" ht="12.75">
      <c r="A38" s="6" t="s">
        <v>35</v>
      </c>
      <c r="B38" s="6"/>
      <c r="C38" s="7">
        <v>10.26</v>
      </c>
      <c r="D38" s="7" t="s">
        <v>1</v>
      </c>
      <c r="E38" s="7" t="s">
        <v>1</v>
      </c>
      <c r="F38" s="7">
        <v>11.27</v>
      </c>
      <c r="G38" s="7" t="s">
        <v>1</v>
      </c>
      <c r="H38" s="7">
        <v>12.26</v>
      </c>
      <c r="I38" s="7" t="s">
        <v>1</v>
      </c>
      <c r="J38" s="7" t="s">
        <v>1</v>
      </c>
      <c r="K38" s="7">
        <v>1.27</v>
      </c>
      <c r="L38" s="7" t="s">
        <v>1</v>
      </c>
      <c r="M38" s="7">
        <v>2.26</v>
      </c>
      <c r="N38" s="7" t="s">
        <v>1</v>
      </c>
      <c r="O38" s="7" t="s">
        <v>1</v>
      </c>
      <c r="P38" s="7">
        <v>3.27</v>
      </c>
      <c r="Q38" s="7" t="s">
        <v>1</v>
      </c>
      <c r="R38" s="7">
        <v>4.25</v>
      </c>
    </row>
    <row r="39" spans="1:18" ht="12.75">
      <c r="A39" s="6" t="s">
        <v>36</v>
      </c>
      <c r="B39" s="6"/>
      <c r="C39" s="7">
        <v>10.36</v>
      </c>
      <c r="D39" s="7" t="s">
        <v>1</v>
      </c>
      <c r="E39" s="7" t="s">
        <v>1</v>
      </c>
      <c r="F39" s="7" t="s">
        <v>1</v>
      </c>
      <c r="G39" s="7" t="s">
        <v>1</v>
      </c>
      <c r="H39" s="7">
        <v>12.36</v>
      </c>
      <c r="I39" s="7" t="s">
        <v>1</v>
      </c>
      <c r="J39" s="7" t="s">
        <v>1</v>
      </c>
      <c r="K39" s="7" t="s">
        <v>1</v>
      </c>
      <c r="L39" s="7" t="s">
        <v>1</v>
      </c>
      <c r="M39" s="7">
        <v>2.36</v>
      </c>
      <c r="N39" s="7" t="s">
        <v>1</v>
      </c>
      <c r="O39" s="7" t="s">
        <v>1</v>
      </c>
      <c r="P39" s="7" t="s">
        <v>1</v>
      </c>
      <c r="Q39" s="7" t="s">
        <v>1</v>
      </c>
      <c r="R39" s="7">
        <v>4.35</v>
      </c>
    </row>
    <row r="40" spans="1:18" ht="12.75">
      <c r="A40" s="5" t="s">
        <v>37</v>
      </c>
      <c r="B40" s="5"/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</row>
    <row r="41" spans="1:18" ht="12.75">
      <c r="A41" s="6" t="s">
        <v>38</v>
      </c>
      <c r="B41" s="6"/>
      <c r="C41" s="7" t="s">
        <v>1</v>
      </c>
      <c r="D41" s="7" t="s">
        <v>1</v>
      </c>
      <c r="E41" s="7" t="s">
        <v>1</v>
      </c>
      <c r="F41" s="7" t="s">
        <v>1</v>
      </c>
      <c r="G41" s="7" t="s">
        <v>1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7" t="s">
        <v>1</v>
      </c>
      <c r="N41" s="7" t="s">
        <v>1</v>
      </c>
      <c r="O41" s="7" t="s">
        <v>1</v>
      </c>
      <c r="P41" s="7" t="s">
        <v>1</v>
      </c>
      <c r="Q41" s="7" t="s">
        <v>1</v>
      </c>
      <c r="R41" s="7" t="s">
        <v>1</v>
      </c>
    </row>
    <row r="42" spans="1:18" ht="12.75">
      <c r="A42" s="6" t="s">
        <v>39</v>
      </c>
      <c r="B42" s="6"/>
      <c r="C42" s="7" t="s">
        <v>1</v>
      </c>
      <c r="D42" s="7" t="s">
        <v>1</v>
      </c>
      <c r="E42" s="7" t="s">
        <v>1</v>
      </c>
      <c r="F42" s="7" t="s">
        <v>1</v>
      </c>
      <c r="G42" s="7" t="s">
        <v>1</v>
      </c>
      <c r="H42" s="7" t="s">
        <v>1</v>
      </c>
      <c r="I42" s="7" t="s">
        <v>1</v>
      </c>
      <c r="J42" s="7" t="s">
        <v>1</v>
      </c>
      <c r="K42" s="7" t="s">
        <v>1</v>
      </c>
      <c r="L42" s="7" t="s">
        <v>1</v>
      </c>
      <c r="M42" s="7" t="s">
        <v>1</v>
      </c>
      <c r="N42" s="7" t="s">
        <v>1</v>
      </c>
      <c r="O42" s="7" t="s">
        <v>1</v>
      </c>
      <c r="P42" s="7" t="s">
        <v>1</v>
      </c>
      <c r="Q42" s="7" t="s">
        <v>1</v>
      </c>
      <c r="R42" s="7" t="s">
        <v>1</v>
      </c>
    </row>
    <row r="43" spans="1:18" ht="12.75">
      <c r="A43" s="5" t="s">
        <v>40</v>
      </c>
      <c r="B43" s="5"/>
      <c r="C43" s="4">
        <v>10.47</v>
      </c>
      <c r="D43" s="4" t="s">
        <v>1</v>
      </c>
      <c r="E43" s="4" t="s">
        <v>1</v>
      </c>
      <c r="F43" s="4">
        <v>11.47</v>
      </c>
      <c r="G43" s="4" t="s">
        <v>1</v>
      </c>
      <c r="H43" s="4">
        <v>12.47</v>
      </c>
      <c r="I43" s="4" t="s">
        <v>1</v>
      </c>
      <c r="J43" s="4" t="s">
        <v>1</v>
      </c>
      <c r="K43" s="4">
        <v>1.47</v>
      </c>
      <c r="L43" s="4" t="s">
        <v>1</v>
      </c>
      <c r="M43" s="4">
        <v>2.47</v>
      </c>
      <c r="N43" s="4" t="s">
        <v>1</v>
      </c>
      <c r="O43" s="4" t="s">
        <v>1</v>
      </c>
      <c r="P43" s="4">
        <v>3.47</v>
      </c>
      <c r="Q43" s="4" t="s">
        <v>1</v>
      </c>
      <c r="R43" s="4">
        <v>4.46</v>
      </c>
    </row>
    <row r="44" spans="1:18" ht="12.75">
      <c r="A44" s="6" t="s">
        <v>41</v>
      </c>
      <c r="B44" s="6"/>
      <c r="C44" s="7">
        <v>10.57</v>
      </c>
      <c r="D44" s="7" t="s">
        <v>1</v>
      </c>
      <c r="E44" s="7" t="s">
        <v>1</v>
      </c>
      <c r="F44" s="7">
        <v>11.57</v>
      </c>
      <c r="G44" s="7" t="s">
        <v>1</v>
      </c>
      <c r="H44" s="7">
        <v>12.57</v>
      </c>
      <c r="I44" s="7" t="s">
        <v>1</v>
      </c>
      <c r="J44" s="7" t="s">
        <v>1</v>
      </c>
      <c r="K44" s="7">
        <v>1.57</v>
      </c>
      <c r="L44" s="7" t="s">
        <v>1</v>
      </c>
      <c r="M44" s="7">
        <v>2.57</v>
      </c>
      <c r="N44" s="7" t="s">
        <v>1</v>
      </c>
      <c r="O44" s="7" t="s">
        <v>1</v>
      </c>
      <c r="P44" s="7">
        <v>3.57</v>
      </c>
      <c r="Q44" s="7" t="s">
        <v>1</v>
      </c>
      <c r="R44" s="7">
        <v>4.56</v>
      </c>
    </row>
    <row r="45" spans="1:18" ht="12.75">
      <c r="A45" s="6" t="s">
        <v>42</v>
      </c>
      <c r="B45" s="6"/>
      <c r="C45" s="7" t="s">
        <v>1</v>
      </c>
      <c r="D45" s="7" t="s">
        <v>1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 t="s">
        <v>1</v>
      </c>
      <c r="L45" s="7" t="s">
        <v>1</v>
      </c>
      <c r="M45" s="7" t="s">
        <v>1</v>
      </c>
      <c r="N45" s="7" t="s">
        <v>1</v>
      </c>
      <c r="O45" s="7" t="s">
        <v>1</v>
      </c>
      <c r="P45" s="7" t="s">
        <v>1</v>
      </c>
      <c r="Q45" s="7" t="s">
        <v>1</v>
      </c>
      <c r="R45" s="7" t="s">
        <v>1</v>
      </c>
    </row>
    <row r="46" spans="1:18" ht="12.75">
      <c r="A46" s="5" t="s">
        <v>43</v>
      </c>
      <c r="B46" s="5"/>
      <c r="C46" s="4" t="s">
        <v>1</v>
      </c>
      <c r="D46" s="4" t="s">
        <v>1</v>
      </c>
      <c r="E46" s="4" t="s">
        <v>1</v>
      </c>
      <c r="F46" s="4" t="s">
        <v>1</v>
      </c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4" t="s">
        <v>1</v>
      </c>
      <c r="P46" s="4" t="s">
        <v>1</v>
      </c>
      <c r="Q46" s="4" t="s">
        <v>1</v>
      </c>
      <c r="R46" s="4" t="s">
        <v>1</v>
      </c>
    </row>
    <row r="47" spans="1:18" ht="12.75">
      <c r="A47" s="6" t="s">
        <v>44</v>
      </c>
      <c r="B47" s="6"/>
      <c r="C47" s="7" t="s">
        <v>1</v>
      </c>
      <c r="D47" s="7" t="s">
        <v>1</v>
      </c>
      <c r="E47" s="7" t="s">
        <v>1</v>
      </c>
      <c r="F47" s="7" t="s">
        <v>1</v>
      </c>
      <c r="G47" s="7" t="s">
        <v>1</v>
      </c>
      <c r="H47" s="7" t="s">
        <v>1</v>
      </c>
      <c r="I47" s="7" t="s">
        <v>1</v>
      </c>
      <c r="J47" s="7" t="s">
        <v>1</v>
      </c>
      <c r="K47" s="7" t="s">
        <v>1</v>
      </c>
      <c r="L47" s="7" t="s">
        <v>1</v>
      </c>
      <c r="M47" s="7" t="s">
        <v>1</v>
      </c>
      <c r="N47" s="7" t="s">
        <v>1</v>
      </c>
      <c r="O47" s="7" t="s">
        <v>1</v>
      </c>
      <c r="P47" s="7" t="s">
        <v>1</v>
      </c>
      <c r="Q47" s="7" t="s">
        <v>1</v>
      </c>
      <c r="R47" s="7" t="s">
        <v>1</v>
      </c>
    </row>
    <row r="48" spans="1:18" ht="12.75">
      <c r="A48" s="6" t="s">
        <v>45</v>
      </c>
      <c r="B48" s="6"/>
      <c r="C48" s="7">
        <v>11.14</v>
      </c>
      <c r="D48" s="7" t="s">
        <v>1</v>
      </c>
      <c r="E48" s="7" t="s">
        <v>1</v>
      </c>
      <c r="F48" s="7">
        <v>12.14</v>
      </c>
      <c r="G48" s="7" t="s">
        <v>1</v>
      </c>
      <c r="H48" s="7">
        <v>1.14</v>
      </c>
      <c r="I48" s="7" t="s">
        <v>1</v>
      </c>
      <c r="J48" s="7" t="s">
        <v>1</v>
      </c>
      <c r="K48" s="7">
        <v>2.14</v>
      </c>
      <c r="L48" s="7" t="s">
        <v>1</v>
      </c>
      <c r="M48" s="7">
        <v>3.14</v>
      </c>
      <c r="N48" s="7" t="s">
        <v>1</v>
      </c>
      <c r="O48" s="7" t="s">
        <v>1</v>
      </c>
      <c r="P48" s="7">
        <v>4.14</v>
      </c>
      <c r="Q48" s="7" t="s">
        <v>1</v>
      </c>
      <c r="R48" s="7">
        <v>5.14</v>
      </c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selection activeCell="H7" sqref="H7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8.140625" style="0" customWidth="1"/>
    <col min="4" max="4" width="4.8515625" style="0" customWidth="1"/>
    <col min="5" max="5" width="7.140625" style="0" customWidth="1"/>
    <col min="6" max="6" width="46.140625" style="0" customWidth="1"/>
    <col min="7" max="7" width="5.140625" style="0" customWidth="1"/>
    <col min="8" max="8" width="5.8515625" style="0" customWidth="1"/>
    <col min="9" max="9" width="7.421875" style="0" customWidth="1"/>
    <col min="13" max="13" width="10.8515625" style="0" customWidth="1"/>
    <col min="15" max="15" width="12.421875" style="0" customWidth="1"/>
    <col min="18" max="18" width="24.8515625" style="0" customWidth="1"/>
    <col min="19" max="19" width="15.8515625" style="0" customWidth="1"/>
  </cols>
  <sheetData>
    <row r="1" spans="1:5" ht="12.75">
      <c r="A1" s="108"/>
      <c r="B1" s="108"/>
      <c r="C1" s="108"/>
      <c r="D1" s="108"/>
      <c r="E1" s="108"/>
    </row>
    <row r="2" spans="1:9" ht="24" customHeight="1">
      <c r="A2" s="108"/>
      <c r="B2" s="122"/>
      <c r="C2" s="111" t="s">
        <v>113</v>
      </c>
      <c r="D2" s="111" t="s">
        <v>111</v>
      </c>
      <c r="E2" s="111" t="s">
        <v>112</v>
      </c>
      <c r="F2" s="102" t="s">
        <v>114</v>
      </c>
      <c r="G2" s="160" t="s">
        <v>216</v>
      </c>
      <c r="H2" s="148" t="s">
        <v>215</v>
      </c>
      <c r="I2" s="103"/>
    </row>
    <row r="3" spans="1:12" ht="16.5">
      <c r="A3" s="161" t="s">
        <v>208</v>
      </c>
      <c r="B3" s="140" t="s">
        <v>189</v>
      </c>
      <c r="C3" s="140">
        <f>' Wood, Kang Valley, Cambewarra'!C24</f>
        <v>52.540000000000006</v>
      </c>
      <c r="D3" s="144">
        <f>' Wood, Kang Valley, Cambewarra'!N37</f>
        <v>2</v>
      </c>
      <c r="E3" s="140" t="str">
        <f>' Wood, Kang Valley, Cambewarra'!L38</f>
        <v> </v>
      </c>
      <c r="F3" s="163" t="str">
        <f>' Wood, Kang Valley, Cambewarra'!E35</f>
        <v>Woodhill Mtn from Berry</v>
      </c>
      <c r="G3" s="149">
        <v>13</v>
      </c>
      <c r="H3" s="423" t="s">
        <v>109</v>
      </c>
      <c r="I3" s="142"/>
      <c r="J3" s="142"/>
      <c r="K3" s="142"/>
      <c r="L3" s="142"/>
    </row>
    <row r="4" spans="1:8" ht="16.5">
      <c r="A4" s="161"/>
      <c r="B4" s="140"/>
      <c r="C4" s="140"/>
      <c r="D4" s="144"/>
      <c r="E4" s="140"/>
      <c r="F4" s="163" t="str">
        <f>' Wood, Kang Valley, Cambewarra'!E36</f>
        <v>Cambewarra Mtn from Kang. Valley</v>
      </c>
      <c r="G4" s="149">
        <v>5</v>
      </c>
      <c r="H4" s="186" t="s">
        <v>258</v>
      </c>
    </row>
    <row r="5" spans="1:7" ht="16.5">
      <c r="A5" s="161"/>
      <c r="B5" s="140"/>
      <c r="C5" s="140"/>
      <c r="D5" s="144"/>
      <c r="E5" s="140"/>
      <c r="F5" s="163" t="str">
        <f>' Wood, Kang Valley, Cambewarra'!E37</f>
        <v> </v>
      </c>
      <c r="G5" s="149">
        <v>14</v>
      </c>
    </row>
    <row r="6" spans="1:7" ht="16.5">
      <c r="A6" s="161"/>
      <c r="B6" s="140"/>
      <c r="C6" s="140"/>
      <c r="D6" s="144"/>
      <c r="E6" s="140"/>
      <c r="F6" s="163"/>
      <c r="G6" s="150"/>
    </row>
    <row r="7" spans="1:12" ht="16.5">
      <c r="A7" s="161" t="s">
        <v>210</v>
      </c>
      <c r="B7" s="140" t="s">
        <v>178</v>
      </c>
      <c r="C7" s="140">
        <f>'Kiama,Saddleback,Jamberoo'!C31</f>
        <v>64.75000000000001</v>
      </c>
      <c r="D7" s="144">
        <f>'Kiama,Saddleback,Jamberoo'!L49</f>
        <v>4</v>
      </c>
      <c r="E7" s="162">
        <f>'Kiama,Saddleback,Jamberoo'!K50</f>
        <v>24.250000000000004</v>
      </c>
      <c r="F7" s="128" t="str">
        <f>'Kiama,Saddleback,Jamberoo'!E46</f>
        <v>1st Saddleback Mountain</v>
      </c>
      <c r="G7" s="149">
        <v>9</v>
      </c>
      <c r="H7" s="469" t="s">
        <v>186</v>
      </c>
      <c r="I7" s="142"/>
      <c r="J7" s="142"/>
      <c r="K7" s="142"/>
      <c r="L7" s="2"/>
    </row>
    <row r="8" spans="1:8" ht="16.5">
      <c r="A8" s="161"/>
      <c r="B8" s="108"/>
      <c r="C8" s="50"/>
      <c r="D8" s="50"/>
      <c r="E8" s="50"/>
      <c r="F8" s="128" t="str">
        <f>'Kiama,Saddleback,Jamberoo'!E47</f>
        <v>2nd Saddleback Mountain</v>
      </c>
      <c r="G8" s="149">
        <v>10</v>
      </c>
      <c r="H8" s="112" t="s">
        <v>259</v>
      </c>
    </row>
    <row r="9" spans="1:18" ht="16.5">
      <c r="A9" s="161"/>
      <c r="B9" s="108"/>
      <c r="C9" s="50"/>
      <c r="D9" s="50"/>
      <c r="E9" s="50"/>
      <c r="F9" s="128" t="str">
        <f>'Kiama,Saddleback,Jamberoo'!E48</f>
        <v>1st Jamberoo Pass KOM</v>
      </c>
      <c r="G9" s="149">
        <v>6</v>
      </c>
      <c r="H9" s="147" t="s">
        <v>174</v>
      </c>
      <c r="I9" s="27"/>
      <c r="J9" s="27" t="s">
        <v>214</v>
      </c>
      <c r="K9" s="116">
        <f>'Train-Bomaderry-Central-Weekday'!G4</f>
        <v>8.2</v>
      </c>
      <c r="M9" s="27" t="s">
        <v>222</v>
      </c>
      <c r="N9" s="115">
        <f>'Train-Bomaderry-Central-Weekday'!G7</f>
        <v>8.38</v>
      </c>
      <c r="P9" t="s">
        <v>181</v>
      </c>
      <c r="R9" t="s">
        <v>173</v>
      </c>
    </row>
    <row r="10" spans="1:7" ht="16.5">
      <c r="A10" s="161"/>
      <c r="B10" s="108"/>
      <c r="C10" s="50"/>
      <c r="D10" s="50"/>
      <c r="E10" s="50"/>
      <c r="F10" s="128" t="str">
        <f>'Kiama,Saddleback,Jamberoo'!E49</f>
        <v>2nd Jamberoo Pass KOM</v>
      </c>
      <c r="G10" s="151">
        <v>7</v>
      </c>
    </row>
    <row r="11" spans="1:7" ht="16.5">
      <c r="A11" s="161"/>
      <c r="B11" s="108"/>
      <c r="C11" s="50"/>
      <c r="D11" s="50"/>
      <c r="E11" s="50"/>
      <c r="F11" s="128"/>
      <c r="G11" s="151"/>
    </row>
    <row r="12" spans="1:12" ht="16.5">
      <c r="A12" s="161" t="s">
        <v>211</v>
      </c>
      <c r="B12" s="141" t="s">
        <v>176</v>
      </c>
      <c r="C12" s="140">
        <f>' Cambewarra x 2'!E23</f>
        <v>45.15</v>
      </c>
      <c r="D12" s="144" t="str">
        <f>' Cambewarra x 2'!M37</f>
        <v> </v>
      </c>
      <c r="E12" s="140">
        <f>' Cambewarra x 2'!L36</f>
        <v>9.899999999999999</v>
      </c>
      <c r="F12" s="163" t="str">
        <f>' Cambewarra x 2'!E34</f>
        <v>Cambewarra Mtn from Bombaderry</v>
      </c>
      <c r="G12" s="149">
        <v>4</v>
      </c>
      <c r="H12" s="167" t="s">
        <v>177</v>
      </c>
      <c r="I12" s="142"/>
      <c r="J12" s="142"/>
      <c r="K12" s="142"/>
      <c r="L12" s="2"/>
    </row>
    <row r="13" spans="1:8" ht="16.5">
      <c r="A13" s="161"/>
      <c r="C13" s="140"/>
      <c r="D13" s="144"/>
      <c r="E13" s="140"/>
      <c r="F13" s="163" t="str">
        <f>' Cambewarra x 2'!E35</f>
        <v>Cambewarra Mtn from Kang Valley</v>
      </c>
      <c r="G13" s="149">
        <v>5</v>
      </c>
      <c r="H13" t="s">
        <v>241</v>
      </c>
    </row>
    <row r="14" spans="1:14" ht="16.5">
      <c r="A14" s="161"/>
      <c r="B14" s="140"/>
      <c r="C14" s="140"/>
      <c r="D14" s="144"/>
      <c r="E14" s="140"/>
      <c r="F14" s="163" t="s">
        <v>48</v>
      </c>
      <c r="G14" s="149">
        <v>14</v>
      </c>
      <c r="H14" s="147" t="s">
        <v>174</v>
      </c>
      <c r="J14" s="27" t="s">
        <v>214</v>
      </c>
      <c r="K14" s="116">
        <f>'Train-Central-Bomaderry-Weekday'!C46</f>
        <v>8.59</v>
      </c>
      <c r="M14" s="27" t="s">
        <v>221</v>
      </c>
      <c r="N14" s="115">
        <f>'Train-Central-Bomaderry-Weekday'!C47</f>
        <v>9.09</v>
      </c>
    </row>
    <row r="15" spans="1:14" ht="16.5">
      <c r="A15" s="161"/>
      <c r="B15" s="140"/>
      <c r="C15" s="140"/>
      <c r="D15" s="144"/>
      <c r="E15" s="140"/>
      <c r="F15" s="163"/>
      <c r="G15" s="149"/>
      <c r="H15" s="117" t="s">
        <v>175</v>
      </c>
      <c r="J15" s="27" t="s">
        <v>214</v>
      </c>
      <c r="K15" s="115">
        <f>'Train-Central-Bomaderry-Weekend'!B46</f>
        <v>8.46</v>
      </c>
      <c r="M15" s="27" t="s">
        <v>221</v>
      </c>
      <c r="N15" s="115">
        <f>'Train-Central-Bomaderry-Weekend'!B47</f>
        <v>8.56</v>
      </c>
    </row>
    <row r="16" spans="1:13" ht="16.5">
      <c r="A16" s="161" t="s">
        <v>209</v>
      </c>
      <c r="B16" s="140" t="s">
        <v>213</v>
      </c>
      <c r="C16" s="140">
        <f>'AlbionPk,MacqPass,Fountaindale'!C29</f>
        <v>65.7</v>
      </c>
      <c r="D16" s="144">
        <f>'AlbionPk,MacqPass,Fountaindale'!L47</f>
        <v>3</v>
      </c>
      <c r="E16" s="162">
        <f>'AlbionPk,MacqPass,Fountaindale'!K48</f>
        <v>15.8</v>
      </c>
      <c r="F16" s="128" t="str">
        <f>'AlbionPk,MacqPass,Fountaindale'!E45</f>
        <v>Macquarie Pass</v>
      </c>
      <c r="G16" s="151">
        <v>8</v>
      </c>
      <c r="H16" s="167" t="s">
        <v>187</v>
      </c>
      <c r="I16" s="142"/>
      <c r="J16" s="142"/>
      <c r="K16" s="142"/>
      <c r="L16" s="142"/>
      <c r="M16" s="142"/>
    </row>
    <row r="17" spans="1:8" ht="16.5">
      <c r="A17" s="161"/>
      <c r="B17" s="141"/>
      <c r="C17" s="161"/>
      <c r="D17" s="161"/>
      <c r="E17" s="161"/>
      <c r="F17" s="128" t="str">
        <f>'AlbionPk,MacqPass,Fountaindale'!E46</f>
        <v>1st Fountaindale Rd</v>
      </c>
      <c r="G17" s="149">
        <v>11</v>
      </c>
      <c r="H17" s="113" t="s">
        <v>260</v>
      </c>
    </row>
    <row r="18" spans="1:18" ht="16.5">
      <c r="A18" s="161"/>
      <c r="B18" s="141"/>
      <c r="C18" s="161"/>
      <c r="D18" s="161"/>
      <c r="E18" s="161"/>
      <c r="F18" s="128" t="str">
        <f>'AlbionPk,MacqPass,Fountaindale'!E47</f>
        <v>2nd Fountaindale Rd</v>
      </c>
      <c r="G18" s="149">
        <v>12</v>
      </c>
      <c r="H18" s="147" t="s">
        <v>174</v>
      </c>
      <c r="J18" s="27" t="s">
        <v>214</v>
      </c>
      <c r="K18" s="116">
        <f>'Train-Bomaderry-Central-Weekday'!G4</f>
        <v>8.2</v>
      </c>
      <c r="L18" t="s">
        <v>223</v>
      </c>
      <c r="M18" s="115">
        <f>'Train-Bomaderry-Central-Weekday'!G12</f>
        <v>8.56</v>
      </c>
      <c r="O18" t="s">
        <v>222</v>
      </c>
      <c r="R18" t="s">
        <v>173</v>
      </c>
    </row>
    <row r="19" spans="1:14" ht="16.5">
      <c r="A19" s="161"/>
      <c r="B19" s="140"/>
      <c r="C19" s="140"/>
      <c r="D19" s="144"/>
      <c r="E19" s="140"/>
      <c r="F19" s="163"/>
      <c r="G19" s="149"/>
      <c r="H19" s="117"/>
      <c r="J19" s="27"/>
      <c r="K19" s="115"/>
      <c r="M19" s="27"/>
      <c r="N19" s="115"/>
    </row>
    <row r="20" spans="1:12" ht="16.5">
      <c r="A20" s="161" t="s">
        <v>207</v>
      </c>
      <c r="B20" s="161" t="s">
        <v>179</v>
      </c>
      <c r="C20" s="140">
        <f>' BerryMtn, KV,FF, BerryMtn'!C35</f>
        <v>75.80000000000001</v>
      </c>
      <c r="D20" s="144">
        <f>' BerryMtn, KV,FF, BerryMtn'!M50</f>
        <v>3</v>
      </c>
      <c r="E20" s="140">
        <f>' BerryMtn, KV,FF, BerryMtn'!L50</f>
        <v>19.15</v>
      </c>
      <c r="F20" s="163" t="str">
        <f>' BerryMtn, KV,FF, BerryMtn'!E47</f>
        <v>Berry Mountain from Berry</v>
      </c>
      <c r="G20" s="149">
        <v>3</v>
      </c>
      <c r="H20" s="167" t="s">
        <v>118</v>
      </c>
      <c r="I20" s="142"/>
      <c r="J20" s="142"/>
      <c r="K20" s="142"/>
      <c r="L20" s="2"/>
    </row>
    <row r="21" spans="1:8" ht="16.5">
      <c r="A21" s="161"/>
      <c r="B21" s="140"/>
      <c r="C21" s="140"/>
      <c r="D21" s="144"/>
      <c r="E21" s="140"/>
      <c r="F21" s="163" t="str">
        <f>' BerryMtn, KV,FF, BerryMtn'!E48</f>
        <v>Barrengarry Mtn from Kangaroo Valley</v>
      </c>
      <c r="G21" s="149">
        <v>1</v>
      </c>
      <c r="H21" s="104" t="s">
        <v>180</v>
      </c>
    </row>
    <row r="22" spans="1:7" ht="16.5">
      <c r="A22" s="161"/>
      <c r="B22" s="140"/>
      <c r="C22" s="140"/>
      <c r="D22" s="144"/>
      <c r="E22" s="140"/>
      <c r="F22" s="163" t="str">
        <f>' BerryMtn, KV,FF, BerryMtn'!E49</f>
        <v>Berry Mountain from Kangaroo Valley</v>
      </c>
      <c r="G22" s="149">
        <v>2</v>
      </c>
    </row>
    <row r="23" spans="1:7" ht="16.5">
      <c r="A23" s="161"/>
      <c r="B23" s="140"/>
      <c r="C23" s="140"/>
      <c r="D23" s="144"/>
      <c r="E23" s="140"/>
      <c r="F23" s="163"/>
      <c r="G23" s="150"/>
    </row>
    <row r="24" spans="1:14" ht="15" customHeight="1">
      <c r="A24" s="161" t="s">
        <v>212</v>
      </c>
      <c r="B24" s="161" t="s">
        <v>233</v>
      </c>
      <c r="C24" s="140" t="s">
        <v>234</v>
      </c>
      <c r="D24" s="144"/>
      <c r="E24" s="140"/>
      <c r="F24" s="163" t="s">
        <v>235</v>
      </c>
      <c r="G24" s="150"/>
      <c r="H24" s="117"/>
      <c r="K24" s="115"/>
      <c r="N24" s="115"/>
    </row>
    <row r="25" spans="4:5" ht="13.5">
      <c r="D25" s="146" t="s">
        <v>111</v>
      </c>
      <c r="E25" s="145" t="s">
        <v>68</v>
      </c>
    </row>
    <row r="26" spans="1:5" ht="12.75">
      <c r="A26" s="108"/>
      <c r="C26" s="140">
        <f>SUM(C3:C24)</f>
        <v>303.94000000000005</v>
      </c>
      <c r="D26" s="144">
        <f>SUM(D3:D24)</f>
        <v>12</v>
      </c>
      <c r="E26" s="140">
        <f>SUM(E3:E24)</f>
        <v>69.1</v>
      </c>
    </row>
    <row r="27" spans="1:10" ht="16.5">
      <c r="A27" s="108"/>
      <c r="B27" s="143"/>
      <c r="C27" s="143"/>
      <c r="F27" s="164"/>
      <c r="G27" s="85"/>
      <c r="I27" s="102" t="s">
        <v>111</v>
      </c>
      <c r="J27" s="102" t="s">
        <v>119</v>
      </c>
    </row>
    <row r="28" spans="1:9" ht="16.5">
      <c r="A28" s="108"/>
      <c r="B28" s="108"/>
      <c r="C28" s="108"/>
      <c r="F28" s="128"/>
      <c r="I28" s="102" t="s">
        <v>120</v>
      </c>
    </row>
    <row r="29" spans="6:8" ht="16.5">
      <c r="F29" s="165" t="s">
        <v>257</v>
      </c>
      <c r="G29" s="102"/>
      <c r="H29" s="27" t="s">
        <v>68</v>
      </c>
    </row>
    <row r="30" spans="5:10" ht="16.5">
      <c r="E30" s="22">
        <v>1</v>
      </c>
      <c r="F30" s="128" t="s">
        <v>224</v>
      </c>
      <c r="G30" s="161" t="s">
        <v>207</v>
      </c>
      <c r="H30" s="168">
        <f>' BerryMtn, KV,FF, BerryMtn'!L48</f>
        <v>7.600000000000001</v>
      </c>
      <c r="J30" s="167" t="s">
        <v>118</v>
      </c>
    </row>
    <row r="31" spans="5:10" ht="16.5">
      <c r="E31" s="22">
        <v>2</v>
      </c>
      <c r="F31" s="166" t="s">
        <v>157</v>
      </c>
      <c r="G31" s="161" t="s">
        <v>207</v>
      </c>
      <c r="H31" s="168">
        <f>' BerryMtn, KV,FF, BerryMtn'!L47</f>
        <v>6</v>
      </c>
      <c r="I31" s="22" t="s">
        <v>48</v>
      </c>
      <c r="J31" s="167" t="s">
        <v>118</v>
      </c>
    </row>
    <row r="32" spans="5:10" ht="16.5">
      <c r="E32" s="22">
        <v>3</v>
      </c>
      <c r="F32" s="166" t="str">
        <f>' BerryMtn, KV,FF, BerryMtn'!E49</f>
        <v>Berry Mountain from Kangaroo Valley</v>
      </c>
      <c r="G32" s="161" t="s">
        <v>207</v>
      </c>
      <c r="H32" s="168">
        <f>' BerryMtn, KV,FF, BerryMtn'!L49</f>
        <v>5.549999999999997</v>
      </c>
      <c r="I32" s="22" t="s">
        <v>48</v>
      </c>
      <c r="J32" s="167" t="s">
        <v>118</v>
      </c>
    </row>
    <row r="33" spans="5:10" ht="16.5">
      <c r="E33" s="22">
        <v>4</v>
      </c>
      <c r="F33" s="166" t="s">
        <v>232</v>
      </c>
      <c r="G33" s="161" t="s">
        <v>211</v>
      </c>
      <c r="H33" s="168">
        <f>' BerryMtn, KV,FF, BerryMtn'!L48</f>
        <v>7.600000000000001</v>
      </c>
      <c r="I33" s="22" t="s">
        <v>48</v>
      </c>
      <c r="J33" s="167" t="s">
        <v>177</v>
      </c>
    </row>
    <row r="34" spans="5:10" ht="16.5">
      <c r="E34" s="22">
        <v>5</v>
      </c>
      <c r="F34" s="166" t="s">
        <v>170</v>
      </c>
      <c r="G34" s="161" t="s">
        <v>211</v>
      </c>
      <c r="H34" s="168">
        <f>' Wood, Kang Valley, Cambewarra'!M36</f>
        <v>4.539999999999999</v>
      </c>
      <c r="I34" s="22" t="s">
        <v>48</v>
      </c>
      <c r="J34" s="167" t="s">
        <v>177</v>
      </c>
    </row>
    <row r="35" spans="5:10" ht="16.5">
      <c r="E35" s="22">
        <v>6</v>
      </c>
      <c r="F35" s="128" t="s">
        <v>230</v>
      </c>
      <c r="G35" s="161" t="s">
        <v>210</v>
      </c>
      <c r="H35" s="168">
        <f>'Kiama,Saddleback,Jamberoo'!K46</f>
        <v>4.95</v>
      </c>
      <c r="J35" s="167" t="s">
        <v>186</v>
      </c>
    </row>
    <row r="36" spans="5:10" ht="16.5">
      <c r="E36" s="22">
        <v>7</v>
      </c>
      <c r="F36" s="128" t="s">
        <v>229</v>
      </c>
      <c r="G36" s="161" t="s">
        <v>210</v>
      </c>
      <c r="H36" s="168">
        <f>'Kiama,Saddleback,Jamberoo'!K47</f>
        <v>5.5</v>
      </c>
      <c r="I36" s="22"/>
      <c r="J36" s="167" t="s">
        <v>186</v>
      </c>
    </row>
    <row r="37" spans="5:10" ht="16.5">
      <c r="E37" s="22">
        <v>8</v>
      </c>
      <c r="F37" s="128" t="s">
        <v>150</v>
      </c>
      <c r="G37" s="161" t="s">
        <v>209</v>
      </c>
      <c r="H37" s="168">
        <f>'AlbionPk,MacqPass,Fountaindale'!K45</f>
        <v>10.5</v>
      </c>
      <c r="I37" s="82" t="s">
        <v>48</v>
      </c>
      <c r="J37" s="167" t="s">
        <v>187</v>
      </c>
    </row>
    <row r="38" spans="5:10" ht="16.5">
      <c r="E38" s="22">
        <v>9</v>
      </c>
      <c r="F38" s="128" t="s">
        <v>227</v>
      </c>
      <c r="G38" s="161" t="s">
        <v>210</v>
      </c>
      <c r="H38" s="168">
        <f>'Kiama,Saddleback,Jamberoo'!K46</f>
        <v>4.95</v>
      </c>
      <c r="J38" s="167" t="s">
        <v>186</v>
      </c>
    </row>
    <row r="39" spans="5:10" ht="16.5">
      <c r="E39" s="22">
        <v>10</v>
      </c>
      <c r="F39" s="128" t="s">
        <v>228</v>
      </c>
      <c r="G39" s="161" t="s">
        <v>210</v>
      </c>
      <c r="H39" s="168">
        <f>'Kiama,Saddleback,Jamberoo'!K47</f>
        <v>5.5</v>
      </c>
      <c r="J39" s="167" t="s">
        <v>186</v>
      </c>
    </row>
    <row r="40" spans="3:10" ht="16.5">
      <c r="C40" s="22"/>
      <c r="D40" s="22"/>
      <c r="E40" s="22">
        <v>11</v>
      </c>
      <c r="F40" s="128" t="s">
        <v>226</v>
      </c>
      <c r="G40" s="161" t="s">
        <v>209</v>
      </c>
      <c r="H40" s="168">
        <f>'AlbionPk,MacqPass,Fountaindale'!K46</f>
        <v>4.7</v>
      </c>
      <c r="J40" s="167" t="s">
        <v>187</v>
      </c>
    </row>
    <row r="41" spans="5:10" ht="16.5">
      <c r="E41" s="22">
        <v>12</v>
      </c>
      <c r="F41" s="128" t="s">
        <v>225</v>
      </c>
      <c r="G41" s="161" t="s">
        <v>209</v>
      </c>
      <c r="H41" s="168">
        <f>'AlbionPk,MacqPass,Fountaindale'!K47</f>
        <v>5.3</v>
      </c>
      <c r="J41" s="167" t="s">
        <v>187</v>
      </c>
    </row>
    <row r="42" spans="5:10" ht="16.5">
      <c r="E42" s="22">
        <v>13</v>
      </c>
      <c r="F42" s="166" t="s">
        <v>156</v>
      </c>
      <c r="G42" s="161" t="s">
        <v>208</v>
      </c>
      <c r="H42" s="168">
        <f>' Wood, Kang Valley, Cambewarra'!M35</f>
        <v>4.8999999999999995</v>
      </c>
      <c r="I42" s="22" t="s">
        <v>48</v>
      </c>
      <c r="J42" s="167" t="s">
        <v>109</v>
      </c>
    </row>
    <row r="43" ht="12.75">
      <c r="E43" s="22"/>
    </row>
    <row r="44" ht="12.75">
      <c r="E44" s="22"/>
    </row>
    <row r="45" ht="12.75">
      <c r="E45" s="22"/>
    </row>
  </sheetData>
  <hyperlinks>
    <hyperlink ref="H3" r:id="rId1" display="Wood Kang V, Cambewarra, Bella"/>
    <hyperlink ref="H20" r:id="rId2" display="BerryMtn, KV,FF, BerryMtn"/>
    <hyperlink ref="J42" r:id="rId3" display="Berry Day Rides 2006.xls"/>
    <hyperlink ref="J31" r:id="rId4" display="Berry Day Rides 2006.xls"/>
    <hyperlink ref="H12" r:id="rId5" display="Berry Day Rides 2006.xls"/>
    <hyperlink ref="H7" r:id="rId6" display="Berry Day Rides 2006.xls"/>
    <hyperlink ref="H16" r:id="rId7" display="AlbionPk,MacqPass,Fountaindale"/>
    <hyperlink ref="J30" r:id="rId8" display="Berry Day Rides 2006.xls"/>
    <hyperlink ref="J32" r:id="rId9" display="Berry Day Rides 2006.xls"/>
    <hyperlink ref="J40" r:id="rId10" display="Berry Day Rides 2006.xls"/>
    <hyperlink ref="J41" r:id="rId11" display="Berry Day Rides 2006.xls"/>
    <hyperlink ref="J37" r:id="rId12" display="Berry Day Rides 2006.xls"/>
    <hyperlink ref="J35" r:id="rId13" display="Berry Day Rides 2006.xls"/>
    <hyperlink ref="J36" r:id="rId14" display="Berry Day Rides 2006.xls"/>
    <hyperlink ref="J38" r:id="rId15" display="Berry Day Rides 2006.xls"/>
    <hyperlink ref="J39" r:id="rId16" display="Berry Day Rides 2006.xls"/>
    <hyperlink ref="J33" r:id="rId17" display="Berry Day Rides 2006.xls"/>
    <hyperlink ref="J34" r:id="rId18" display="Berry Day Rides 2006.xls"/>
  </hyperlinks>
  <printOptions horizontalCentered="1"/>
  <pageMargins left="0" right="0" top="0.0984251968503937" bottom="0" header="0" footer="0"/>
  <pageSetup fitToHeight="1" fitToWidth="1" orientation="landscape" paperSize="9" scale="73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11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customWidth="1"/>
    <col min="2" max="2" width="19.421875" style="0" customWidth="1"/>
    <col min="3" max="3" width="3.8515625" style="0" customWidth="1"/>
    <col min="4" max="4" width="27.57421875" style="0" customWidth="1"/>
    <col min="5" max="5" width="5.00390625" style="0" customWidth="1"/>
    <col min="6" max="6" width="3.28125" style="0" customWidth="1"/>
    <col min="7" max="7" width="3.8515625" style="0" customWidth="1"/>
    <col min="8" max="8" width="5.7109375" style="22" customWidth="1"/>
    <col min="9" max="9" width="5.8515625" style="22" customWidth="1"/>
    <col min="10" max="10" width="4.00390625" style="22" customWidth="1"/>
    <col min="11" max="11" width="4.00390625" style="18" customWidth="1"/>
    <col min="12" max="12" width="4.7109375" style="18" customWidth="1"/>
    <col min="13" max="13" width="5.8515625" style="18" customWidth="1"/>
    <col min="14" max="14" width="5.710937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33" customHeight="1">
      <c r="A1" s="114" t="s">
        <v>266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8.5" customHeight="1">
      <c r="A2" s="432" t="s">
        <v>208</v>
      </c>
      <c r="B2" s="309" t="str">
        <f>TEXT(D2,"dddd")</f>
        <v>Wednesday</v>
      </c>
      <c r="C2" s="433" t="s">
        <v>48</v>
      </c>
      <c r="D2" s="434">
        <f>'Ride Calendar'!B5</f>
        <v>39036</v>
      </c>
      <c r="E2" s="9"/>
      <c r="F2" s="9"/>
      <c r="G2" s="9"/>
      <c r="H2" s="9"/>
      <c r="I2" s="9"/>
      <c r="J2" s="9"/>
      <c r="K2" s="25"/>
      <c r="L2" s="9"/>
      <c r="M2" s="309" t="s">
        <v>261</v>
      </c>
      <c r="N2" s="188">
        <f>N37</f>
        <v>2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2.5" customHeight="1">
      <c r="A3" s="190"/>
      <c r="B3" s="190" t="s">
        <v>2</v>
      </c>
      <c r="C3" s="191">
        <v>0</v>
      </c>
      <c r="D3" s="190" t="s">
        <v>77</v>
      </c>
      <c r="E3" s="305" t="s">
        <v>250</v>
      </c>
      <c r="F3" s="190" t="s">
        <v>51</v>
      </c>
      <c r="G3" s="190" t="s">
        <v>272</v>
      </c>
      <c r="H3" s="192" t="s">
        <v>78</v>
      </c>
      <c r="I3" s="192" t="s">
        <v>78</v>
      </c>
      <c r="J3" s="193" t="s">
        <v>79</v>
      </c>
      <c r="K3" s="193" t="s">
        <v>79</v>
      </c>
      <c r="L3" s="193" t="s">
        <v>79</v>
      </c>
      <c r="M3" s="193" t="s">
        <v>271</v>
      </c>
      <c r="N3" s="194">
        <v>0.4166666666666667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2.5" customHeight="1">
      <c r="A4" s="195" t="s">
        <v>55</v>
      </c>
      <c r="B4" s="369" t="s">
        <v>284</v>
      </c>
      <c r="C4" s="371">
        <v>0.3</v>
      </c>
      <c r="D4" s="369" t="s">
        <v>285</v>
      </c>
      <c r="E4" s="400">
        <f>C4</f>
        <v>0.3</v>
      </c>
      <c r="F4" s="198" t="s">
        <v>54</v>
      </c>
      <c r="G4" s="369" t="s">
        <v>59</v>
      </c>
      <c r="H4" s="197">
        <f aca="true" t="shared" si="0" ref="H4:H10">C4/K4*60</f>
        <v>25.714285714285715</v>
      </c>
      <c r="I4" s="197">
        <f aca="true" t="shared" si="1" ref="I4:I10">E4/L4*60</f>
        <v>25.714285714285715</v>
      </c>
      <c r="J4" s="373"/>
      <c r="K4" s="372">
        <v>0.7</v>
      </c>
      <c r="L4" s="372">
        <f>K4</f>
        <v>0.7</v>
      </c>
      <c r="M4" s="201">
        <f>(J4+K4)/1440</f>
        <v>0.0004861111111111111</v>
      </c>
      <c r="N4" s="202">
        <f>N3+((K4+J4)/1440)</f>
        <v>0.4171527777777778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2.5" customHeight="1">
      <c r="A5" s="369" t="s">
        <v>53</v>
      </c>
      <c r="B5" s="369" t="str">
        <f>D4</f>
        <v>North St</v>
      </c>
      <c r="C5" s="371">
        <v>0.4</v>
      </c>
      <c r="D5" s="369" t="str">
        <f>B6</f>
        <v>Woodhill Mountain Rd </v>
      </c>
      <c r="E5" s="197">
        <f>C5+E4</f>
        <v>0.7</v>
      </c>
      <c r="F5" s="198" t="s">
        <v>54</v>
      </c>
      <c r="G5" s="369" t="s">
        <v>58</v>
      </c>
      <c r="H5" s="197">
        <f t="shared" si="0"/>
        <v>24</v>
      </c>
      <c r="I5" s="197">
        <f t="shared" si="1"/>
        <v>24.705882352941174</v>
      </c>
      <c r="J5" s="373"/>
      <c r="K5" s="372">
        <v>1</v>
      </c>
      <c r="L5" s="372">
        <f aca="true" t="shared" si="2" ref="L5:L10">L4+K5</f>
        <v>1.7</v>
      </c>
      <c r="M5" s="201">
        <f aca="true" t="shared" si="3" ref="M5:M10">M4+(J5+K5)/1440</f>
        <v>0.0011805555555555556</v>
      </c>
      <c r="N5" s="202">
        <f>N4+((K5+J5)/1440)</f>
        <v>0.41784722222222226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22.5" customHeight="1">
      <c r="A6" s="195" t="s">
        <v>55</v>
      </c>
      <c r="B6" s="196" t="s">
        <v>80</v>
      </c>
      <c r="C6" s="197">
        <v>2.6</v>
      </c>
      <c r="D6" s="196" t="s">
        <v>88</v>
      </c>
      <c r="E6" s="197">
        <f>C6+E5</f>
        <v>3.3</v>
      </c>
      <c r="F6" s="198" t="s">
        <v>54</v>
      </c>
      <c r="G6" s="195" t="s">
        <v>62</v>
      </c>
      <c r="H6" s="197">
        <f t="shared" si="0"/>
        <v>34.66666666666667</v>
      </c>
      <c r="I6" s="197">
        <f t="shared" si="1"/>
        <v>31.93548387096774</v>
      </c>
      <c r="J6" s="199"/>
      <c r="K6" s="199">
        <v>4.5</v>
      </c>
      <c r="L6" s="372">
        <f t="shared" si="2"/>
        <v>6.2</v>
      </c>
      <c r="M6" s="201">
        <f t="shared" si="3"/>
        <v>0.0043055555555555555</v>
      </c>
      <c r="N6" s="202">
        <f>N5+((K6+J6)/1440)</f>
        <v>0.42097222222222225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22.5" customHeight="1">
      <c r="A7" s="195" t="s">
        <v>56</v>
      </c>
      <c r="B7" s="203" t="str">
        <f>B6</f>
        <v>Woodhill Mountain Rd </v>
      </c>
      <c r="C7" s="197">
        <v>4.9</v>
      </c>
      <c r="D7" s="196" t="s">
        <v>89</v>
      </c>
      <c r="E7" s="197">
        <f>C7+E6</f>
        <v>8.2</v>
      </c>
      <c r="F7" s="195" t="s">
        <v>52</v>
      </c>
      <c r="G7" s="195" t="s">
        <v>62</v>
      </c>
      <c r="H7" s="197">
        <f t="shared" si="0"/>
        <v>17.294117647058826</v>
      </c>
      <c r="I7" s="197">
        <f t="shared" si="1"/>
        <v>21.206896551724135</v>
      </c>
      <c r="J7" s="199"/>
      <c r="K7" s="199">
        <v>17</v>
      </c>
      <c r="L7" s="372">
        <f t="shared" si="2"/>
        <v>23.2</v>
      </c>
      <c r="M7" s="201">
        <f t="shared" si="3"/>
        <v>0.01611111111111111</v>
      </c>
      <c r="N7" s="202">
        <f aca="true" t="shared" si="4" ref="N7:N23">N6+((K7+J7)/1440)</f>
        <v>0.4327777777777778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22.5" customHeight="1">
      <c r="A8" s="195" t="s">
        <v>55</v>
      </c>
      <c r="B8" s="195" t="s">
        <v>81</v>
      </c>
      <c r="C8" s="197">
        <f>1.6+6.5+3.3+1.3</f>
        <v>12.7</v>
      </c>
      <c r="D8" s="196" t="s">
        <v>82</v>
      </c>
      <c r="E8" s="197">
        <f>E7+C8</f>
        <v>20.9</v>
      </c>
      <c r="F8" s="204" t="s">
        <v>61</v>
      </c>
      <c r="G8" s="195" t="s">
        <v>59</v>
      </c>
      <c r="H8" s="197">
        <f t="shared" si="0"/>
        <v>18.585365853658537</v>
      </c>
      <c r="I8" s="197">
        <f t="shared" si="1"/>
        <v>19.53271028037383</v>
      </c>
      <c r="J8" s="199"/>
      <c r="K8" s="199">
        <v>41</v>
      </c>
      <c r="L8" s="372">
        <f t="shared" si="2"/>
        <v>64.2</v>
      </c>
      <c r="M8" s="201">
        <f t="shared" si="3"/>
        <v>0.044583333333333336</v>
      </c>
      <c r="N8" s="202">
        <f t="shared" si="4"/>
        <v>0.46125000000000005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22.5" customHeight="1">
      <c r="A9" s="195" t="s">
        <v>53</v>
      </c>
      <c r="B9" s="195" t="str">
        <f>D8</f>
        <v>Kangaroo Valley Rd </v>
      </c>
      <c r="C9" s="197">
        <v>2.1</v>
      </c>
      <c r="D9" s="203" t="s">
        <v>83</v>
      </c>
      <c r="E9" s="197">
        <f>E8+C9</f>
        <v>23</v>
      </c>
      <c r="F9" s="195" t="s">
        <v>51</v>
      </c>
      <c r="G9" s="195" t="s">
        <v>59</v>
      </c>
      <c r="H9" s="197">
        <f t="shared" si="0"/>
        <v>21.000000000000004</v>
      </c>
      <c r="I9" s="197">
        <f t="shared" si="1"/>
        <v>19.658119658119656</v>
      </c>
      <c r="J9" s="199"/>
      <c r="K9" s="199">
        <v>6</v>
      </c>
      <c r="L9" s="372">
        <f t="shared" si="2"/>
        <v>70.2</v>
      </c>
      <c r="M9" s="201">
        <f t="shared" si="3"/>
        <v>0.04875</v>
      </c>
      <c r="N9" s="202">
        <f t="shared" si="4"/>
        <v>0.4654166666666667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195" t="s">
        <v>55</v>
      </c>
      <c r="B10" s="195" t="str">
        <f>D9</f>
        <v>Moss Vale Rd </v>
      </c>
      <c r="C10" s="197">
        <v>3</v>
      </c>
      <c r="D10" s="195" t="s">
        <v>102</v>
      </c>
      <c r="E10" s="197">
        <f>E9+C10</f>
        <v>26</v>
      </c>
      <c r="F10" s="198" t="s">
        <v>54</v>
      </c>
      <c r="G10" s="195" t="s">
        <v>116</v>
      </c>
      <c r="H10" s="197">
        <f t="shared" si="0"/>
        <v>18</v>
      </c>
      <c r="I10" s="197">
        <f t="shared" si="1"/>
        <v>19.451371571072322</v>
      </c>
      <c r="J10" s="199"/>
      <c r="K10" s="199">
        <v>10</v>
      </c>
      <c r="L10" s="372">
        <f t="shared" si="2"/>
        <v>80.2</v>
      </c>
      <c r="M10" s="201">
        <f t="shared" si="3"/>
        <v>0.05569444444444445</v>
      </c>
      <c r="N10" s="202">
        <f t="shared" si="4"/>
        <v>0.4723611111111111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205"/>
      <c r="B11" s="206" t="s">
        <v>63</v>
      </c>
      <c r="C11" s="207"/>
      <c r="D11" s="208" t="s">
        <v>84</v>
      </c>
      <c r="E11" s="207"/>
      <c r="F11" s="205"/>
      <c r="G11" s="205"/>
      <c r="H11" s="207"/>
      <c r="I11" s="207"/>
      <c r="J11" s="209">
        <v>40</v>
      </c>
      <c r="K11" s="207"/>
      <c r="L11" s="210"/>
      <c r="M11" s="211">
        <f aca="true" t="shared" si="5" ref="M11:M23">M10+(J11+K11)/1440</f>
        <v>0.08347222222222223</v>
      </c>
      <c r="N11" s="212">
        <f t="shared" si="4"/>
        <v>0.5001388888888889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2.5" customHeight="1">
      <c r="A12" s="195" t="str">
        <f>A10</f>
        <v>L</v>
      </c>
      <c r="B12" s="195" t="str">
        <f>B10</f>
        <v>Moss Vale Rd </v>
      </c>
      <c r="C12" s="199">
        <f>C10</f>
        <v>3</v>
      </c>
      <c r="D12" s="213" t="str">
        <f>D8</f>
        <v>Kangaroo Valley Rd </v>
      </c>
      <c r="E12" s="197">
        <f>E10+C12</f>
        <v>29</v>
      </c>
      <c r="F12" s="198" t="s">
        <v>54</v>
      </c>
      <c r="G12" s="195" t="s">
        <v>91</v>
      </c>
      <c r="H12" s="197">
        <f aca="true" t="shared" si="6" ref="H12:H20">C12/K12*60</f>
        <v>18</v>
      </c>
      <c r="I12" s="197">
        <f>E12/L12*60</f>
        <v>19.290465631929045</v>
      </c>
      <c r="J12" s="199"/>
      <c r="K12" s="269">
        <v>10</v>
      </c>
      <c r="L12" s="200">
        <f>L10+K12</f>
        <v>90.2</v>
      </c>
      <c r="M12" s="201">
        <f t="shared" si="5"/>
        <v>0.09041666666666667</v>
      </c>
      <c r="N12" s="202">
        <f t="shared" si="4"/>
        <v>0.5070833333333333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30.75" customHeight="1">
      <c r="A13" s="195" t="s">
        <v>53</v>
      </c>
      <c r="B13" s="195" t="str">
        <f>B12</f>
        <v>Moss Vale Rd </v>
      </c>
      <c r="C13" s="199">
        <v>1.5</v>
      </c>
      <c r="D13" s="213" t="s">
        <v>94</v>
      </c>
      <c r="E13" s="197">
        <f>E12+C13</f>
        <v>30.5</v>
      </c>
      <c r="F13" s="195" t="s">
        <v>52</v>
      </c>
      <c r="G13" s="195" t="s">
        <v>46</v>
      </c>
      <c r="H13" s="197">
        <f>C13/K13*60</f>
        <v>18</v>
      </c>
      <c r="I13" s="197">
        <f>E13/L13*60</f>
        <v>19.22268907563025</v>
      </c>
      <c r="J13" s="199"/>
      <c r="K13" s="269">
        <v>5</v>
      </c>
      <c r="L13" s="200">
        <f>L12+K13</f>
        <v>95.2</v>
      </c>
      <c r="M13" s="201">
        <f t="shared" si="5"/>
        <v>0.0938888888888889</v>
      </c>
      <c r="N13" s="202">
        <f t="shared" si="4"/>
        <v>0.5105555555555555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195" t="s">
        <v>56</v>
      </c>
      <c r="B14" s="195" t="str">
        <f>B12</f>
        <v>Moss Vale Rd </v>
      </c>
      <c r="C14" s="199">
        <v>4.54</v>
      </c>
      <c r="D14" s="195" t="s">
        <v>101</v>
      </c>
      <c r="E14" s="197">
        <f>E13+C14</f>
        <v>35.04</v>
      </c>
      <c r="F14" s="198" t="s">
        <v>54</v>
      </c>
      <c r="G14" s="195" t="s">
        <v>92</v>
      </c>
      <c r="H14" s="197">
        <f t="shared" si="6"/>
        <v>7.782857142857144</v>
      </c>
      <c r="I14" s="197">
        <f>E14/L14*60</f>
        <v>16.147465437788018</v>
      </c>
      <c r="J14" s="199"/>
      <c r="K14" s="269">
        <v>35</v>
      </c>
      <c r="L14" s="200">
        <f>L13+K14</f>
        <v>130.2</v>
      </c>
      <c r="M14" s="201">
        <f t="shared" si="5"/>
        <v>0.11819444444444445</v>
      </c>
      <c r="N14" s="202">
        <f t="shared" si="4"/>
        <v>0.5348611111111111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27.75" customHeight="1">
      <c r="A15" s="214"/>
      <c r="B15" s="215" t="s">
        <v>57</v>
      </c>
      <c r="C15" s="216"/>
      <c r="D15" s="217" t="str">
        <f>D14</f>
        <v>KOM of Cambewarra Climb - Tourist Rd</v>
      </c>
      <c r="E15" s="218"/>
      <c r="F15" s="219"/>
      <c r="G15" s="214"/>
      <c r="H15" s="218"/>
      <c r="I15" s="218"/>
      <c r="J15" s="220">
        <v>10</v>
      </c>
      <c r="K15" s="218"/>
      <c r="L15" s="221"/>
      <c r="M15" s="222">
        <f t="shared" si="5"/>
        <v>0.12513888888888888</v>
      </c>
      <c r="N15" s="223">
        <f t="shared" si="4"/>
        <v>0.5418055555555555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195" t="s">
        <v>55</v>
      </c>
      <c r="B16" s="195" t="s">
        <v>90</v>
      </c>
      <c r="C16" s="199">
        <v>0.7</v>
      </c>
      <c r="D16" s="195" t="s">
        <v>171</v>
      </c>
      <c r="E16" s="197">
        <f>E14+C16</f>
        <v>35.74</v>
      </c>
      <c r="F16" s="195" t="s">
        <v>51</v>
      </c>
      <c r="G16" s="195" t="s">
        <v>91</v>
      </c>
      <c r="H16" s="197">
        <f t="shared" si="6"/>
        <v>10.5</v>
      </c>
      <c r="I16" s="197">
        <f aca="true" t="shared" si="7" ref="I16:I23">E16/L16*60</f>
        <v>15.979135618479882</v>
      </c>
      <c r="J16" s="199"/>
      <c r="K16" s="269">
        <v>4</v>
      </c>
      <c r="L16" s="200">
        <f>L14+K16</f>
        <v>134.2</v>
      </c>
      <c r="M16" s="201">
        <f t="shared" si="5"/>
        <v>0.12791666666666665</v>
      </c>
      <c r="N16" s="202">
        <f t="shared" si="4"/>
        <v>0.5445833333333333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195" t="s">
        <v>56</v>
      </c>
      <c r="B17" s="195" t="s">
        <v>90</v>
      </c>
      <c r="C17" s="199">
        <v>1.5</v>
      </c>
      <c r="D17" s="195" t="s">
        <v>242</v>
      </c>
      <c r="E17" s="197">
        <f aca="true" t="shared" si="8" ref="E17:E23">E16+C17</f>
        <v>37.24</v>
      </c>
      <c r="F17" s="195" t="s">
        <v>51</v>
      </c>
      <c r="G17" s="195" t="s">
        <v>105</v>
      </c>
      <c r="H17" s="197">
        <f t="shared" si="6"/>
        <v>18</v>
      </c>
      <c r="I17" s="197">
        <f t="shared" si="7"/>
        <v>16.051724137931036</v>
      </c>
      <c r="J17" s="199"/>
      <c r="K17" s="269">
        <v>5</v>
      </c>
      <c r="L17" s="200">
        <f aca="true" t="shared" si="9" ref="L17:L23">L16+K17</f>
        <v>139.2</v>
      </c>
      <c r="M17" s="201">
        <f t="shared" si="5"/>
        <v>0.13138888888888886</v>
      </c>
      <c r="N17" s="202">
        <f t="shared" si="4"/>
        <v>0.5480555555555555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195" t="s">
        <v>56</v>
      </c>
      <c r="B18" s="195" t="str">
        <f>B17</f>
        <v>Tourist Rd</v>
      </c>
      <c r="C18" s="199">
        <v>5.1</v>
      </c>
      <c r="D18" s="195" t="str">
        <f>B9</f>
        <v>Kangaroo Valley Rd </v>
      </c>
      <c r="E18" s="197">
        <f t="shared" si="8"/>
        <v>42.34</v>
      </c>
      <c r="F18" s="195" t="s">
        <v>51</v>
      </c>
      <c r="G18" s="195" t="s">
        <v>105</v>
      </c>
      <c r="H18" s="197">
        <f t="shared" si="6"/>
        <v>22.666666666666664</v>
      </c>
      <c r="I18" s="197">
        <f t="shared" si="7"/>
        <v>16.636542239685664</v>
      </c>
      <c r="J18" s="199"/>
      <c r="K18" s="269">
        <v>13.5</v>
      </c>
      <c r="L18" s="200">
        <f t="shared" si="9"/>
        <v>152.7</v>
      </c>
      <c r="M18" s="201">
        <f t="shared" si="5"/>
        <v>0.14076388888888886</v>
      </c>
      <c r="N18" s="202">
        <f t="shared" si="4"/>
        <v>0.5574305555555555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2.5" customHeight="1">
      <c r="A19" s="195" t="s">
        <v>56</v>
      </c>
      <c r="B19" s="195" t="str">
        <f>B18</f>
        <v>Tourist Rd</v>
      </c>
      <c r="C19" s="199">
        <v>1.5</v>
      </c>
      <c r="D19" s="195" t="str">
        <f>D12</f>
        <v>Kangaroo Valley Rd </v>
      </c>
      <c r="E19" s="197">
        <f t="shared" si="8"/>
        <v>43.84</v>
      </c>
      <c r="F19" s="195" t="s">
        <v>51</v>
      </c>
      <c r="G19" s="195" t="s">
        <v>105</v>
      </c>
      <c r="H19" s="197">
        <f t="shared" si="6"/>
        <v>25.71428571428571</v>
      </c>
      <c r="I19" s="197">
        <f t="shared" si="7"/>
        <v>16.839948783610758</v>
      </c>
      <c r="J19" s="199"/>
      <c r="K19" s="269">
        <v>3.5</v>
      </c>
      <c r="L19" s="200">
        <f t="shared" si="9"/>
        <v>156.2</v>
      </c>
      <c r="M19" s="201">
        <f t="shared" si="5"/>
        <v>0.1431944444444444</v>
      </c>
      <c r="N19" s="202">
        <f t="shared" si="4"/>
        <v>0.5598611111111111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22.5" customHeight="1">
      <c r="A20" s="224" t="s">
        <v>53</v>
      </c>
      <c r="B20" s="195" t="str">
        <f>D19</f>
        <v>Kangaroo Valley Rd </v>
      </c>
      <c r="C20" s="199">
        <v>2.6</v>
      </c>
      <c r="D20" s="195" t="s">
        <v>243</v>
      </c>
      <c r="E20" s="197">
        <f t="shared" si="8"/>
        <v>46.440000000000005</v>
      </c>
      <c r="F20" s="195" t="s">
        <v>51</v>
      </c>
      <c r="G20" s="195" t="s">
        <v>60</v>
      </c>
      <c r="H20" s="197">
        <f t="shared" si="6"/>
        <v>31.200000000000003</v>
      </c>
      <c r="I20" s="197">
        <f t="shared" si="7"/>
        <v>17.285359801488838</v>
      </c>
      <c r="J20" s="199"/>
      <c r="K20" s="269">
        <v>5</v>
      </c>
      <c r="L20" s="200">
        <f t="shared" si="9"/>
        <v>161.2</v>
      </c>
      <c r="M20" s="201">
        <f t="shared" si="5"/>
        <v>0.1466666666666666</v>
      </c>
      <c r="N20" s="202">
        <f t="shared" si="4"/>
        <v>0.5633333333333334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2.5" customHeight="1">
      <c r="A21" s="224" t="s">
        <v>56</v>
      </c>
      <c r="B21" s="195" t="str">
        <f>B20</f>
        <v>Kangaroo Valley Rd </v>
      </c>
      <c r="C21" s="199">
        <v>3.5</v>
      </c>
      <c r="D21" s="195" t="s">
        <v>244</v>
      </c>
      <c r="E21" s="197">
        <f t="shared" si="8"/>
        <v>49.940000000000005</v>
      </c>
      <c r="F21" s="195" t="s">
        <v>51</v>
      </c>
      <c r="G21" s="195" t="s">
        <v>60</v>
      </c>
      <c r="H21" s="197">
        <f>C21/K21*60</f>
        <v>26.25</v>
      </c>
      <c r="I21" s="197">
        <f t="shared" si="7"/>
        <v>17.709219858156033</v>
      </c>
      <c r="J21" s="199"/>
      <c r="K21" s="269">
        <v>8</v>
      </c>
      <c r="L21" s="200">
        <f t="shared" si="9"/>
        <v>169.2</v>
      </c>
      <c r="M21" s="201">
        <f t="shared" si="5"/>
        <v>0.15222222222222218</v>
      </c>
      <c r="N21" s="202">
        <f t="shared" si="4"/>
        <v>0.5688888888888889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2.5" customHeight="1">
      <c r="A22" s="224" t="s">
        <v>56</v>
      </c>
      <c r="B22" s="195" t="str">
        <f>B21</f>
        <v>Kangaroo Valley Rd </v>
      </c>
      <c r="C22" s="199">
        <v>1.7</v>
      </c>
      <c r="D22" s="195" t="s">
        <v>245</v>
      </c>
      <c r="E22" s="197">
        <f t="shared" si="8"/>
        <v>51.64000000000001</v>
      </c>
      <c r="F22" s="195" t="s">
        <v>51</v>
      </c>
      <c r="G22" s="195" t="s">
        <v>60</v>
      </c>
      <c r="H22" s="197">
        <f>C22/K22*60</f>
        <v>25.5</v>
      </c>
      <c r="I22" s="197">
        <f t="shared" si="7"/>
        <v>17.8891454965358</v>
      </c>
      <c r="J22" s="199"/>
      <c r="K22" s="269">
        <v>4</v>
      </c>
      <c r="L22" s="200">
        <f t="shared" si="9"/>
        <v>173.2</v>
      </c>
      <c r="M22" s="201">
        <f t="shared" si="5"/>
        <v>0.15499999999999994</v>
      </c>
      <c r="N22" s="202">
        <f t="shared" si="4"/>
        <v>0.5716666666666667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ht="22.5" customHeight="1">
      <c r="A23" s="195" t="s">
        <v>55</v>
      </c>
      <c r="B23" s="224" t="str">
        <f>D19</f>
        <v>Kangaroo Valley Rd </v>
      </c>
      <c r="C23" s="185">
        <v>0.9</v>
      </c>
      <c r="D23" s="224" t="str">
        <f>B3</f>
        <v>Berry</v>
      </c>
      <c r="E23" s="197">
        <f t="shared" si="8"/>
        <v>52.540000000000006</v>
      </c>
      <c r="F23" s="195" t="s">
        <v>51</v>
      </c>
      <c r="G23" s="224" t="s">
        <v>58</v>
      </c>
      <c r="H23" s="197">
        <f>C23/K23*60</f>
        <v>18</v>
      </c>
      <c r="I23" s="197">
        <f t="shared" si="7"/>
        <v>17.89103291713962</v>
      </c>
      <c r="J23" s="225"/>
      <c r="K23" s="270">
        <v>3</v>
      </c>
      <c r="L23" s="200">
        <f t="shared" si="9"/>
        <v>176.2</v>
      </c>
      <c r="M23" s="201">
        <f t="shared" si="5"/>
        <v>0.15708333333333327</v>
      </c>
      <c r="N23" s="202">
        <f t="shared" si="4"/>
        <v>0.57375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pans="1:32" ht="22.5" customHeight="1">
      <c r="A24" s="226"/>
      <c r="B24" s="226" t="str">
        <f>D23</f>
        <v>Berry</v>
      </c>
      <c r="C24" s="227">
        <f>SUM(C3:C23)</f>
        <v>52.540000000000006</v>
      </c>
      <c r="D24" s="226" t="str">
        <f>D23</f>
        <v>Berry</v>
      </c>
      <c r="E24" s="228">
        <f>E23</f>
        <v>52.540000000000006</v>
      </c>
      <c r="F24" s="226"/>
      <c r="G24" s="226"/>
      <c r="H24" s="228" t="s">
        <v>48</v>
      </c>
      <c r="I24" s="228">
        <f>I23</f>
        <v>17.89103291713962</v>
      </c>
      <c r="J24" s="229">
        <f>SUM(J3:J23)</f>
        <v>50</v>
      </c>
      <c r="K24" s="229">
        <f>SUM(K3:K23)</f>
        <v>176.2</v>
      </c>
      <c r="L24" s="230">
        <f>L23</f>
        <v>176.2</v>
      </c>
      <c r="M24" s="231">
        <f>(J24+K24)/1440</f>
        <v>0.15708333333333332</v>
      </c>
      <c r="N24" s="232">
        <f>N23</f>
        <v>0.57375</v>
      </c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2.5" customHeight="1">
      <c r="A25" s="233"/>
      <c r="B25" s="233"/>
      <c r="C25" s="234" t="s">
        <v>67</v>
      </c>
      <c r="D25" s="233"/>
      <c r="E25" s="235"/>
      <c r="F25" s="235"/>
      <c r="G25" s="235"/>
      <c r="H25" s="236"/>
      <c r="I25" s="236"/>
      <c r="J25" s="237"/>
      <c r="K25" s="237"/>
      <c r="L25" s="238"/>
      <c r="M25" s="239"/>
      <c r="N25" s="240"/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22.5" customHeight="1">
      <c r="A26" s="233"/>
      <c r="B26" s="241" t="s">
        <v>103</v>
      </c>
      <c r="C26" s="234" t="s">
        <v>48</v>
      </c>
      <c r="D26" s="242" t="s">
        <v>104</v>
      </c>
      <c r="E26" s="241" t="s">
        <v>68</v>
      </c>
      <c r="F26" s="243"/>
      <c r="G26" s="242" t="s">
        <v>50</v>
      </c>
      <c r="I26" s="244" t="s">
        <v>69</v>
      </c>
      <c r="K26" s="245"/>
      <c r="L26" s="239"/>
      <c r="M26" s="306" t="s">
        <v>70</v>
      </c>
      <c r="N26" s="246">
        <f>N3</f>
        <v>0.4166666666666667</v>
      </c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2.5" customHeight="1">
      <c r="A27" s="233"/>
      <c r="B27" s="247" t="str">
        <f>B3</f>
        <v>Berry</v>
      </c>
      <c r="C27" s="247" t="s">
        <v>71</v>
      </c>
      <c r="D27" s="248" t="str">
        <f>D11</f>
        <v>Kangaroo Valley</v>
      </c>
      <c r="E27" s="249">
        <f>E10</f>
        <v>26</v>
      </c>
      <c r="F27" s="243"/>
      <c r="G27" s="250">
        <f>L10</f>
        <v>80.2</v>
      </c>
      <c r="I27" s="404">
        <f>E27*60/G27</f>
        <v>19.45137157107232</v>
      </c>
      <c r="K27" s="251"/>
      <c r="L27" s="239"/>
      <c r="M27" s="306" t="s">
        <v>72</v>
      </c>
      <c r="N27" s="252">
        <f>N24</f>
        <v>0.57375</v>
      </c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2.5" customHeight="1">
      <c r="A28" s="233"/>
      <c r="B28" s="247" t="str">
        <f>D27</f>
        <v>Kangaroo Valley</v>
      </c>
      <c r="C28" s="247" t="s">
        <v>71</v>
      </c>
      <c r="D28" s="248" t="str">
        <f>D15</f>
        <v>KOM of Cambewarra Climb - Tourist Rd</v>
      </c>
      <c r="E28" s="249">
        <f>E14-E10</f>
        <v>9.04</v>
      </c>
      <c r="F28" s="243"/>
      <c r="G28" s="250">
        <f>L14-L10</f>
        <v>49.999999999999986</v>
      </c>
      <c r="I28" s="404">
        <f>E28*60/G28</f>
        <v>10.848000000000003</v>
      </c>
      <c r="K28" s="251"/>
      <c r="L28" s="239"/>
      <c r="M28" s="306" t="s">
        <v>73</v>
      </c>
      <c r="N28" s="253">
        <f>N27-N26</f>
        <v>0.1570833333333333</v>
      </c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2.5" customHeight="1">
      <c r="A29" s="233"/>
      <c r="B29" s="247" t="str">
        <f>D28</f>
        <v>KOM of Cambewarra Climb - Tourist Rd</v>
      </c>
      <c r="C29" s="247" t="s">
        <v>71</v>
      </c>
      <c r="D29" s="248" t="str">
        <f>D23</f>
        <v>Berry</v>
      </c>
      <c r="E29" s="401">
        <f>E23-E14</f>
        <v>17.500000000000007</v>
      </c>
      <c r="F29" s="402"/>
      <c r="G29" s="403">
        <f>L23-L14</f>
        <v>46</v>
      </c>
      <c r="I29" s="405">
        <f>E29*60/G29</f>
        <v>22.82608695652175</v>
      </c>
      <c r="K29" s="251"/>
      <c r="L29" s="239"/>
      <c r="M29" s="306" t="s">
        <v>74</v>
      </c>
      <c r="N29" s="255">
        <f>K24/1440</f>
        <v>0.1223611111111111</v>
      </c>
      <c r="O29" s="12"/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2.5" customHeight="1">
      <c r="A30" s="233"/>
      <c r="B30" s="256" t="s">
        <v>48</v>
      </c>
      <c r="C30" s="247" t="s">
        <v>48</v>
      </c>
      <c r="D30" s="248" t="s">
        <v>48</v>
      </c>
      <c r="E30" s="249">
        <f>SUM(E27:E29)</f>
        <v>52.540000000000006</v>
      </c>
      <c r="F30" s="243"/>
      <c r="G30" s="250">
        <f>SUM(G27:G29)</f>
        <v>176.2</v>
      </c>
      <c r="I30" s="265">
        <f>E30*60/G30</f>
        <v>17.89103291713962</v>
      </c>
      <c r="K30" s="251"/>
      <c r="L30" s="239"/>
      <c r="M30" s="307" t="s">
        <v>75</v>
      </c>
      <c r="N30" s="257">
        <f>J24/1440</f>
        <v>0.034722222222222224</v>
      </c>
      <c r="O30" s="12"/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2.5" customHeight="1">
      <c r="A31" s="233"/>
      <c r="B31" s="247" t="s">
        <v>48</v>
      </c>
      <c r="C31" s="247" t="s">
        <v>48</v>
      </c>
      <c r="D31" s="248" t="s">
        <v>48</v>
      </c>
      <c r="E31" s="248" t="s">
        <v>48</v>
      </c>
      <c r="F31" s="248" t="s">
        <v>48</v>
      </c>
      <c r="G31" s="235"/>
      <c r="H31" s="248" t="s">
        <v>48</v>
      </c>
      <c r="I31" s="236"/>
      <c r="J31" s="254"/>
      <c r="K31" s="239"/>
      <c r="L31" s="239"/>
      <c r="M31" s="308" t="s">
        <v>76</v>
      </c>
      <c r="N31" s="258">
        <v>0</v>
      </c>
      <c r="O31" s="12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2.5" customHeight="1">
      <c r="A32" s="233"/>
      <c r="B32" s="233"/>
      <c r="C32" s="259"/>
      <c r="D32" s="248"/>
      <c r="E32" s="248"/>
      <c r="F32" s="248"/>
      <c r="G32" s="248"/>
      <c r="H32" s="248"/>
      <c r="I32" s="248"/>
      <c r="J32" s="254"/>
      <c r="K32" s="251"/>
      <c r="L32" s="239"/>
      <c r="M32" s="306" t="s">
        <v>73</v>
      </c>
      <c r="N32" s="260">
        <f>SUM(N29:N31)</f>
        <v>0.15708333333333332</v>
      </c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2.5" customHeight="1">
      <c r="A33" s="233"/>
      <c r="B33" s="247"/>
      <c r="C33" s="261" t="s">
        <v>98</v>
      </c>
      <c r="D33" s="248"/>
      <c r="E33" s="249"/>
      <c r="F33" s="254"/>
      <c r="G33" s="254"/>
      <c r="H33" s="250"/>
      <c r="I33" s="254"/>
      <c r="J33" s="254"/>
      <c r="K33" s="245"/>
      <c r="L33" s="239"/>
      <c r="M33" s="306" t="s">
        <v>274</v>
      </c>
      <c r="N33" s="265">
        <f>I24</f>
        <v>17.89103291713962</v>
      </c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2.5" customHeight="1">
      <c r="A34" s="233"/>
      <c r="B34" s="262" t="s">
        <v>96</v>
      </c>
      <c r="C34" s="262"/>
      <c r="D34" s="262" t="s">
        <v>97</v>
      </c>
      <c r="E34" s="243"/>
      <c r="F34" s="263" t="s">
        <v>108</v>
      </c>
      <c r="G34" s="243"/>
      <c r="H34" s="264"/>
      <c r="I34" s="264"/>
      <c r="J34" s="264"/>
      <c r="K34" s="239"/>
      <c r="M34" s="56" t="s">
        <v>68</v>
      </c>
      <c r="N34" s="460"/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2.5" customHeight="1">
      <c r="A35" s="233"/>
      <c r="B35" s="248" t="str">
        <f>D6</f>
        <v> Broughton Vale Rd  - Start of KOM Climb</v>
      </c>
      <c r="C35" s="248"/>
      <c r="D35" s="248" t="str">
        <f>D7</f>
        <v>Wattamolla Rd - KOM of Climb</v>
      </c>
      <c r="E35" s="266" t="s">
        <v>156</v>
      </c>
      <c r="F35" s="267"/>
      <c r="G35" s="268"/>
      <c r="H35" s="264"/>
      <c r="I35" s="264"/>
      <c r="J35" s="264"/>
      <c r="K35" s="239"/>
      <c r="M35" s="62">
        <f>E7-E6</f>
        <v>4.8999999999999995</v>
      </c>
      <c r="N35" s="461" t="s">
        <v>110</v>
      </c>
      <c r="O35" s="12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32.25" customHeight="1">
      <c r="A36" s="233"/>
      <c r="B36" s="169" t="str">
        <f>D13</f>
        <v>Start of KOM Climb - 150m past Walker's Lane &amp; Moss Vale Rd</v>
      </c>
      <c r="C36" s="169"/>
      <c r="D36" s="169" t="str">
        <f>D14</f>
        <v>KOM of Cambewarra Climb - Tourist Rd</v>
      </c>
      <c r="E36" s="266" t="s">
        <v>256</v>
      </c>
      <c r="F36" s="266"/>
      <c r="G36" s="245"/>
      <c r="H36" s="245"/>
      <c r="I36" s="264"/>
      <c r="J36" s="264"/>
      <c r="K36" s="239"/>
      <c r="M36" s="86">
        <f>E14-E13</f>
        <v>4.539999999999999</v>
      </c>
      <c r="N36" s="462"/>
      <c r="O36" s="12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6.25" customHeight="1">
      <c r="A37" s="233"/>
      <c r="B37" s="169" t="s">
        <v>48</v>
      </c>
      <c r="C37" s="169"/>
      <c r="D37" s="169" t="s">
        <v>48</v>
      </c>
      <c r="E37" s="266" t="s">
        <v>48</v>
      </c>
      <c r="F37" s="266"/>
      <c r="G37" s="243"/>
      <c r="H37" s="264"/>
      <c r="I37" s="264"/>
      <c r="J37" s="264"/>
      <c r="K37" s="239"/>
      <c r="M37" s="88">
        <f>SUM(M35:M36)</f>
        <v>9.439999999999998</v>
      </c>
      <c r="N37" s="82">
        <f>COUNT(M35:M36)</f>
        <v>2</v>
      </c>
      <c r="O37" s="12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2.5" customHeight="1">
      <c r="A38" s="26"/>
      <c r="C38" s="27"/>
      <c r="E38" s="98" t="s">
        <v>48</v>
      </c>
      <c r="F38" s="98"/>
      <c r="L38" s="87" t="s">
        <v>48</v>
      </c>
      <c r="O38" s="12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26"/>
      <c r="C39" s="27"/>
      <c r="O39" s="28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2.5" customHeight="1">
      <c r="A40" s="26"/>
      <c r="C40" s="27"/>
      <c r="O40" s="28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2.5" customHeight="1">
      <c r="A41" s="26"/>
      <c r="C41" s="27"/>
      <c r="O41" s="28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26"/>
      <c r="C42" s="27"/>
      <c r="O42" s="28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26"/>
      <c r="C43" s="27"/>
      <c r="O43" s="28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26"/>
      <c r="C44" s="27"/>
      <c r="O44" s="28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2.5" customHeight="1">
      <c r="A45" s="29"/>
      <c r="C45" s="27"/>
      <c r="O45" s="28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36" customHeight="1">
      <c r="A46" s="29"/>
      <c r="C46" s="27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2.5" customHeight="1">
      <c r="A47" s="29"/>
      <c r="B47" s="29"/>
      <c r="C47" s="30"/>
      <c r="D47" s="31"/>
      <c r="E47" s="31"/>
      <c r="F47" s="31"/>
      <c r="G47" s="31"/>
      <c r="H47" s="31"/>
      <c r="I47" s="31"/>
      <c r="J47" s="31"/>
      <c r="K47" s="32"/>
      <c r="L47" s="33"/>
      <c r="M47" s="32"/>
      <c r="N47" s="34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29"/>
      <c r="B48" s="29"/>
      <c r="C48" s="30"/>
      <c r="D48" s="31"/>
      <c r="E48" s="31"/>
      <c r="F48" s="31"/>
      <c r="G48" s="31"/>
      <c r="H48" s="31"/>
      <c r="I48" s="31"/>
      <c r="J48" s="31"/>
      <c r="K48" s="32"/>
      <c r="L48" s="33"/>
      <c r="M48" s="32"/>
      <c r="N48" s="34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29"/>
      <c r="B49" s="29"/>
      <c r="C49" s="30"/>
      <c r="D49" s="31"/>
      <c r="E49" s="31"/>
      <c r="F49" s="31"/>
      <c r="G49" s="31"/>
      <c r="H49" s="31"/>
      <c r="I49" s="31"/>
      <c r="J49" s="31"/>
      <c r="K49" s="32"/>
      <c r="L49" s="33"/>
      <c r="M49" s="35"/>
      <c r="N49" s="34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2.5" customHeight="1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2"/>
      <c r="L50" s="33"/>
      <c r="M50" s="32"/>
      <c r="N50" s="34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3:32" ht="22.5" customHeight="1">
      <c r="C51" s="27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9"/>
      <c r="B52" s="29"/>
      <c r="C52" s="30"/>
      <c r="D52" s="31"/>
      <c r="E52" s="31"/>
      <c r="F52" s="31"/>
      <c r="G52" s="31"/>
      <c r="H52" s="31"/>
      <c r="I52" s="31"/>
      <c r="J52" s="31"/>
      <c r="K52" s="32"/>
      <c r="L52" s="33"/>
      <c r="M52" s="32"/>
      <c r="N52" s="34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29"/>
      <c r="B53" s="29"/>
      <c r="C53" s="30"/>
      <c r="D53" s="31"/>
      <c r="E53" s="31"/>
      <c r="F53" s="31"/>
      <c r="G53" s="31"/>
      <c r="H53" s="32"/>
      <c r="I53" s="32"/>
      <c r="J53" s="32"/>
      <c r="K53" s="33"/>
      <c r="L53" s="33"/>
      <c r="M53" s="33"/>
      <c r="N53" s="34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6.25">
      <c r="A54" s="29"/>
      <c r="B54" s="29"/>
      <c r="C54" s="30"/>
      <c r="D54" s="31"/>
      <c r="E54" s="31"/>
      <c r="F54" s="31"/>
      <c r="G54" s="31"/>
      <c r="H54" s="31"/>
      <c r="I54" s="31"/>
      <c r="J54" s="31"/>
      <c r="K54" s="33"/>
      <c r="L54" s="33"/>
      <c r="M54" s="33"/>
      <c r="N54" s="34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6.25">
      <c r="A55" s="29"/>
      <c r="B55" s="29"/>
      <c r="C55" s="30"/>
      <c r="D55" s="36"/>
      <c r="E55" s="36"/>
      <c r="F55" s="36"/>
      <c r="G55" s="36"/>
      <c r="H55" s="37"/>
      <c r="I55" s="37"/>
      <c r="J55" s="37"/>
      <c r="K55" s="38"/>
      <c r="L55" s="38"/>
      <c r="M55" s="38"/>
      <c r="N55" s="39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6.25">
      <c r="A56" s="29"/>
      <c r="B56" s="29"/>
      <c r="C56" s="30"/>
      <c r="D56" s="31"/>
      <c r="E56" s="31"/>
      <c r="F56" s="31"/>
      <c r="G56" s="31"/>
      <c r="H56" s="32"/>
      <c r="I56" s="32"/>
      <c r="J56" s="32"/>
      <c r="K56" s="33"/>
      <c r="L56" s="33"/>
      <c r="M56" s="33"/>
      <c r="N56" s="39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6.25">
      <c r="A57" s="29"/>
      <c r="B57" s="29"/>
      <c r="C57" s="30"/>
      <c r="D57" s="31"/>
      <c r="E57" s="31"/>
      <c r="F57" s="31"/>
      <c r="G57" s="31"/>
      <c r="H57" s="32"/>
      <c r="I57" s="32"/>
      <c r="J57" s="32"/>
      <c r="K57" s="32"/>
      <c r="L57" s="33"/>
      <c r="M57" s="32"/>
      <c r="N57" s="34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6.25">
      <c r="A58" s="29"/>
      <c r="B58" s="29"/>
      <c r="C58" s="30"/>
      <c r="D58" s="40"/>
      <c r="E58" s="40"/>
      <c r="F58" s="40"/>
      <c r="G58" s="40"/>
      <c r="H58" s="31"/>
      <c r="I58" s="31"/>
      <c r="J58" s="31"/>
      <c r="K58" s="32"/>
      <c r="L58" s="32"/>
      <c r="M58" s="32"/>
      <c r="N58" s="34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6.25">
      <c r="A59" s="29"/>
      <c r="B59" s="29"/>
      <c r="C59" s="30"/>
      <c r="D59" s="41"/>
      <c r="E59" s="41"/>
      <c r="F59" s="41"/>
      <c r="G59" s="41"/>
      <c r="H59" s="31"/>
      <c r="I59" s="31"/>
      <c r="J59" s="31"/>
      <c r="K59" s="32"/>
      <c r="L59" s="32"/>
      <c r="M59" s="32"/>
      <c r="N59" s="34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6.25">
      <c r="A60" s="29"/>
      <c r="B60" s="29"/>
      <c r="C60" s="30"/>
      <c r="D60" s="31"/>
      <c r="E60" s="31"/>
      <c r="F60" s="31"/>
      <c r="G60" s="31"/>
      <c r="H60" s="32"/>
      <c r="I60" s="32"/>
      <c r="J60" s="32"/>
      <c r="K60" s="33"/>
      <c r="L60" s="33"/>
      <c r="M60" s="33"/>
      <c r="N60" s="39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6.25">
      <c r="A61" s="29"/>
      <c r="B61" s="29"/>
      <c r="C61" s="30"/>
      <c r="D61" s="31"/>
      <c r="E61" s="31"/>
      <c r="F61" s="31"/>
      <c r="G61" s="31"/>
      <c r="H61" s="32"/>
      <c r="I61" s="32"/>
      <c r="J61" s="32"/>
      <c r="K61" s="33"/>
      <c r="L61" s="33"/>
      <c r="M61" s="33"/>
      <c r="N61" s="39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6.25">
      <c r="A62" s="29"/>
      <c r="B62" s="29"/>
      <c r="C62" s="30"/>
      <c r="D62" s="31"/>
      <c r="E62" s="31"/>
      <c r="F62" s="31"/>
      <c r="G62" s="31"/>
      <c r="H62" s="32"/>
      <c r="I62" s="32"/>
      <c r="J62" s="32"/>
      <c r="K62" s="33"/>
      <c r="L62" s="33"/>
      <c r="M62" s="33"/>
      <c r="N62" s="39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6.25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2"/>
      <c r="L63" s="32"/>
      <c r="M63" s="32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6.25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2"/>
      <c r="L64" s="32"/>
      <c r="M64" s="32"/>
      <c r="N64" s="34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1" ht="16.5">
      <c r="A65" s="29"/>
      <c r="B65" s="29"/>
      <c r="C65" s="30"/>
      <c r="D65" s="31"/>
      <c r="E65" s="31"/>
      <c r="F65" s="31"/>
      <c r="G65" s="31"/>
      <c r="H65" s="31"/>
      <c r="I65" s="31"/>
      <c r="J65" s="31"/>
      <c r="K65" s="32"/>
      <c r="L65" s="32"/>
      <c r="M65" s="32"/>
      <c r="N65" s="34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</row>
    <row r="66" spans="1:31" ht="16.5">
      <c r="A66" s="29"/>
      <c r="B66" s="29"/>
      <c r="C66" s="30"/>
      <c r="D66" s="31"/>
      <c r="E66" s="31"/>
      <c r="F66" s="31"/>
      <c r="G66" s="31"/>
      <c r="H66" s="31"/>
      <c r="I66" s="31"/>
      <c r="J66" s="31"/>
      <c r="K66" s="32"/>
      <c r="L66" s="32"/>
      <c r="M66" s="32"/>
      <c r="N66" s="34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3"/>
    </row>
    <row r="67" spans="1:31" ht="16.5">
      <c r="A67" s="29"/>
      <c r="B67" s="29"/>
      <c r="C67" s="30"/>
      <c r="D67" s="31"/>
      <c r="E67" s="31"/>
      <c r="F67" s="31"/>
      <c r="G67" s="31"/>
      <c r="H67" s="31"/>
      <c r="I67" s="31"/>
      <c r="J67" s="31"/>
      <c r="K67" s="32"/>
      <c r="L67" s="32"/>
      <c r="M67" s="32"/>
      <c r="N67" s="34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3"/>
    </row>
    <row r="68" spans="1:31" ht="16.5">
      <c r="A68" s="29"/>
      <c r="B68" s="29"/>
      <c r="C68" s="30"/>
      <c r="D68" s="31"/>
      <c r="E68" s="31"/>
      <c r="F68" s="31"/>
      <c r="G68" s="31"/>
      <c r="H68" s="32"/>
      <c r="I68" s="32"/>
      <c r="J68" s="32"/>
      <c r="K68" s="33"/>
      <c r="L68" s="33"/>
      <c r="M68" s="33"/>
      <c r="N68" s="34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</row>
    <row r="69" spans="1:31" ht="16.5">
      <c r="A69" s="29"/>
      <c r="B69" s="29"/>
      <c r="C69" s="30"/>
      <c r="D69" s="31"/>
      <c r="E69" s="31"/>
      <c r="F69" s="31"/>
      <c r="G69" s="31"/>
      <c r="H69" s="31"/>
      <c r="I69" s="31"/>
      <c r="J69" s="31"/>
      <c r="K69" s="33"/>
      <c r="L69" s="33"/>
      <c r="M69" s="33"/>
      <c r="N69" s="34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3"/>
    </row>
    <row r="70" spans="1:31" ht="16.5">
      <c r="A70" s="29"/>
      <c r="B70" s="29"/>
      <c r="C70" s="30"/>
      <c r="D70" s="36"/>
      <c r="E70" s="36"/>
      <c r="F70" s="36"/>
      <c r="G70" s="36"/>
      <c r="H70" s="37"/>
      <c r="I70" s="37"/>
      <c r="J70" s="37"/>
      <c r="K70" s="38"/>
      <c r="L70" s="38"/>
      <c r="M70" s="38"/>
      <c r="N70" s="39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3"/>
    </row>
    <row r="71" spans="1:31" ht="16.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3"/>
      <c r="L71" s="33"/>
      <c r="M71" s="33"/>
      <c r="N71" s="39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3"/>
    </row>
    <row r="72" spans="1:31" ht="16.5">
      <c r="A72" s="29"/>
      <c r="B72" s="29"/>
      <c r="C72" s="30"/>
      <c r="D72" s="31"/>
      <c r="E72" s="31"/>
      <c r="F72" s="31"/>
      <c r="G72" s="31"/>
      <c r="H72" s="32"/>
      <c r="I72" s="32"/>
      <c r="J72" s="32"/>
      <c r="K72" s="32"/>
      <c r="L72" s="32"/>
      <c r="M72" s="32"/>
      <c r="N72" s="34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3"/>
    </row>
    <row r="73" spans="1:31" ht="16.5">
      <c r="A73" s="29"/>
      <c r="B73" s="29"/>
      <c r="C73" s="30"/>
      <c r="D73" s="40"/>
      <c r="E73" s="40"/>
      <c r="F73" s="40"/>
      <c r="G73" s="40"/>
      <c r="H73" s="31"/>
      <c r="I73" s="31"/>
      <c r="J73" s="31"/>
      <c r="K73" s="32"/>
      <c r="L73" s="32"/>
      <c r="M73" s="32"/>
      <c r="N73" s="34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</row>
    <row r="74" spans="1:31" ht="16.5">
      <c r="A74" s="29"/>
      <c r="B74" s="29"/>
      <c r="C74" s="30"/>
      <c r="D74" s="41"/>
      <c r="E74" s="41"/>
      <c r="F74" s="41"/>
      <c r="G74" s="41"/>
      <c r="H74" s="31"/>
      <c r="I74" s="31"/>
      <c r="J74" s="31"/>
      <c r="K74" s="32"/>
      <c r="L74" s="32"/>
      <c r="M74" s="32"/>
      <c r="N74" s="34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3"/>
    </row>
    <row r="75" spans="1:31" ht="16.5">
      <c r="A75" s="29"/>
      <c r="B75" s="29"/>
      <c r="C75" s="30"/>
      <c r="D75" s="31"/>
      <c r="E75" s="31"/>
      <c r="F75" s="31"/>
      <c r="G75" s="31"/>
      <c r="H75" s="32"/>
      <c r="I75" s="32"/>
      <c r="J75" s="32"/>
      <c r="K75" s="33"/>
      <c r="L75" s="33"/>
      <c r="M75" s="33"/>
      <c r="N75" s="39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3"/>
    </row>
    <row r="76" spans="1:31" ht="16.5">
      <c r="A76" s="29"/>
      <c r="B76" s="29"/>
      <c r="C76" s="30"/>
      <c r="D76" s="31"/>
      <c r="E76" s="31"/>
      <c r="F76" s="31"/>
      <c r="G76" s="31"/>
      <c r="H76" s="32"/>
      <c r="I76" s="32"/>
      <c r="J76" s="32"/>
      <c r="K76" s="33"/>
      <c r="L76" s="33"/>
      <c r="M76" s="33"/>
      <c r="N76" s="39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6.5">
      <c r="A77" s="29"/>
      <c r="B77" s="29"/>
      <c r="C77" s="30"/>
      <c r="D77" s="31"/>
      <c r="E77" s="31"/>
      <c r="F77" s="31"/>
      <c r="G77" s="31"/>
      <c r="H77" s="32"/>
      <c r="I77" s="32"/>
      <c r="J77" s="32"/>
      <c r="K77" s="33"/>
      <c r="L77" s="33"/>
      <c r="M77" s="33"/>
      <c r="N77" s="39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6.5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2"/>
      <c r="L78" s="32"/>
      <c r="M78" s="32"/>
      <c r="N78" s="3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6.5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2"/>
      <c r="L79" s="32"/>
      <c r="M79" s="32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2"/>
      <c r="L80" s="32"/>
      <c r="M80" s="32"/>
      <c r="N80" s="34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1"/>
      <c r="E81" s="31"/>
      <c r="F81" s="31"/>
      <c r="G81" s="31"/>
      <c r="H81" s="31"/>
      <c r="I81" s="31"/>
      <c r="J81" s="31"/>
      <c r="K81" s="32"/>
      <c r="L81" s="32"/>
      <c r="M81" s="32"/>
      <c r="N81" s="34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1"/>
      <c r="I82" s="31"/>
      <c r="J82" s="31"/>
      <c r="K82" s="32"/>
      <c r="L82" s="32"/>
      <c r="M82" s="32"/>
      <c r="N82" s="3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31"/>
      <c r="E83" s="31"/>
      <c r="F83" s="31"/>
      <c r="G83" s="31"/>
      <c r="H83" s="32"/>
      <c r="I83" s="32"/>
      <c r="J83" s="32"/>
      <c r="K83" s="33"/>
      <c r="L83" s="33"/>
      <c r="M83" s="33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31"/>
      <c r="E84" s="31"/>
      <c r="F84" s="31"/>
      <c r="G84" s="31"/>
      <c r="H84" s="31"/>
      <c r="I84" s="31"/>
      <c r="J84" s="31"/>
      <c r="K84" s="33"/>
      <c r="L84" s="33"/>
      <c r="M84" s="33"/>
      <c r="N84" s="34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36"/>
      <c r="E85" s="36"/>
      <c r="F85" s="36"/>
      <c r="G85" s="36"/>
      <c r="H85" s="37"/>
      <c r="I85" s="37"/>
      <c r="J85" s="37"/>
      <c r="K85" s="38"/>
      <c r="L85" s="38"/>
      <c r="M85" s="38"/>
      <c r="N85" s="3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2"/>
      <c r="I86" s="32"/>
      <c r="J86" s="32"/>
      <c r="K86" s="33"/>
      <c r="L86" s="33"/>
      <c r="M86" s="33"/>
      <c r="N86" s="39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4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40"/>
      <c r="E88" s="40"/>
      <c r="F88" s="40"/>
      <c r="G88" s="40"/>
      <c r="H88" s="31"/>
      <c r="I88" s="31"/>
      <c r="J88" s="31"/>
      <c r="K88" s="32"/>
      <c r="L88" s="32"/>
      <c r="M88" s="32"/>
      <c r="N88" s="34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44"/>
      <c r="E89" s="44"/>
      <c r="F89" s="44"/>
      <c r="G89" s="44"/>
      <c r="H89" s="31"/>
      <c r="I89" s="31"/>
      <c r="J89" s="31"/>
      <c r="K89" s="32"/>
      <c r="L89" s="32"/>
      <c r="M89" s="32"/>
      <c r="N89" s="34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2"/>
      <c r="I90" s="32"/>
      <c r="J90" s="32"/>
      <c r="K90" s="33"/>
      <c r="L90" s="33"/>
      <c r="M90" s="33"/>
      <c r="N90" s="39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2"/>
      <c r="I91" s="32"/>
      <c r="J91" s="32"/>
      <c r="K91" s="33"/>
      <c r="L91" s="33"/>
      <c r="M91" s="33"/>
      <c r="N91" s="39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1"/>
      <c r="I93" s="31"/>
      <c r="J93" s="31"/>
      <c r="K93" s="32"/>
      <c r="L93" s="32"/>
      <c r="M93" s="32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1"/>
      <c r="I94" s="31"/>
      <c r="J94" s="31"/>
      <c r="K94" s="32"/>
      <c r="L94" s="32"/>
      <c r="M94" s="32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2"/>
      <c r="L95" s="32"/>
      <c r="M95" s="32"/>
      <c r="N95" s="34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1"/>
      <c r="E96" s="31"/>
      <c r="F96" s="31"/>
      <c r="G96" s="31"/>
      <c r="H96" s="31"/>
      <c r="I96" s="31"/>
      <c r="J96" s="31"/>
      <c r="K96" s="32"/>
      <c r="L96" s="32"/>
      <c r="M96" s="32"/>
      <c r="N96" s="34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2"/>
      <c r="I97" s="32"/>
      <c r="J97" s="32"/>
      <c r="K97" s="33"/>
      <c r="L97" s="33"/>
      <c r="M97" s="33"/>
      <c r="N97" s="34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31"/>
      <c r="E98" s="31"/>
      <c r="F98" s="31"/>
      <c r="G98" s="31"/>
      <c r="H98" s="31"/>
      <c r="I98" s="31"/>
      <c r="J98" s="31"/>
      <c r="K98" s="33"/>
      <c r="L98" s="33"/>
      <c r="M98" s="33"/>
      <c r="N98" s="34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29"/>
      <c r="E99" s="29"/>
      <c r="F99" s="29"/>
      <c r="G99" s="29"/>
      <c r="H99" s="29"/>
      <c r="I99" s="29"/>
      <c r="J99" s="29"/>
      <c r="K99" s="45"/>
      <c r="L99" s="45"/>
      <c r="M99" s="45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29"/>
      <c r="E100" s="29"/>
      <c r="F100" s="29"/>
      <c r="G100" s="29"/>
      <c r="H100" s="29"/>
      <c r="I100" s="29"/>
      <c r="J100" s="29"/>
      <c r="K100" s="45"/>
      <c r="L100" s="45"/>
      <c r="M100" s="45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29"/>
      <c r="E101" s="29"/>
      <c r="F101" s="29"/>
      <c r="G101" s="29"/>
      <c r="H101" s="29"/>
      <c r="I101" s="29"/>
      <c r="J101" s="29"/>
      <c r="K101" s="45"/>
      <c r="L101" s="45"/>
      <c r="M101" s="45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29"/>
      <c r="E102" s="29"/>
      <c r="F102" s="29"/>
      <c r="G102" s="29"/>
      <c r="H102" s="29"/>
      <c r="I102" s="29"/>
      <c r="J102" s="29"/>
      <c r="K102" s="45"/>
      <c r="L102" s="45"/>
      <c r="M102" s="45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29"/>
      <c r="E103" s="29"/>
      <c r="F103" s="29"/>
      <c r="G103" s="29"/>
      <c r="H103" s="29"/>
      <c r="I103" s="29"/>
      <c r="J103" s="29"/>
      <c r="K103" s="45"/>
      <c r="L103" s="45"/>
      <c r="M103" s="45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29"/>
      <c r="E104" s="29"/>
      <c r="F104" s="29"/>
      <c r="G104" s="29"/>
      <c r="H104" s="29"/>
      <c r="I104" s="29"/>
      <c r="J104" s="29"/>
      <c r="K104" s="45"/>
      <c r="L104" s="45"/>
      <c r="M104" s="45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29"/>
      <c r="E105" s="29"/>
      <c r="F105" s="29"/>
      <c r="G105" s="29"/>
      <c r="H105" s="29"/>
      <c r="I105" s="29"/>
      <c r="J105" s="29"/>
      <c r="K105" s="45"/>
      <c r="L105" s="45"/>
      <c r="M105" s="45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29"/>
      <c r="E106" s="29"/>
      <c r="F106" s="29"/>
      <c r="G106" s="29"/>
      <c r="H106" s="29"/>
      <c r="I106" s="29"/>
      <c r="J106" s="29"/>
      <c r="K106" s="45"/>
      <c r="L106" s="45"/>
      <c r="M106" s="45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29"/>
      <c r="E107" s="29"/>
      <c r="F107" s="29"/>
      <c r="G107" s="29"/>
      <c r="H107" s="29"/>
      <c r="I107" s="29"/>
      <c r="J107" s="29"/>
      <c r="K107" s="45"/>
      <c r="L107" s="45"/>
      <c r="M107" s="45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45"/>
      <c r="L108" s="45"/>
      <c r="M108" s="45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45"/>
      <c r="L109" s="45"/>
      <c r="M109" s="45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6.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</row>
    <row r="111" spans="1:31" ht="12.7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AE111" s="29"/>
    </row>
    <row r="112" spans="1:31" ht="12.7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AE112" s="29"/>
    </row>
    <row r="113" spans="1:31" ht="12.7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AE113" s="29"/>
    </row>
    <row r="114" spans="1:31" ht="12.7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AE114" s="29"/>
    </row>
    <row r="115" spans="1:31" ht="12.7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AE115" s="29"/>
    </row>
    <row r="116" spans="1:31" ht="12.7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AE116" s="29"/>
    </row>
    <row r="117" spans="1:31" ht="12.7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AE117" s="29"/>
    </row>
    <row r="118" spans="1:31" ht="12.7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AE118" s="29"/>
    </row>
    <row r="119" spans="1:31" ht="12.7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AE119" s="29"/>
    </row>
    <row r="120" spans="1:31" ht="12.7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AE120" s="29"/>
    </row>
    <row r="121" spans="1:31" ht="12.7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AE121" s="29"/>
    </row>
    <row r="122" spans="1:31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AE122" s="29"/>
    </row>
    <row r="123" spans="1:31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AE123" s="29"/>
    </row>
    <row r="124" spans="1:31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AE124" s="29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31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AE183" s="29"/>
    </row>
    <row r="184" spans="1:13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</row>
    <row r="185" spans="1:13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</row>
    <row r="186" spans="1:13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</row>
    <row r="187" spans="1:13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</row>
    <row r="188" spans="1:13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</row>
    <row r="189" spans="1:13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</row>
    <row r="190" spans="1:13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</row>
    <row r="191" spans="1:13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</row>
    <row r="192" spans="1:13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</row>
    <row r="193" spans="1:13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</row>
    <row r="194" spans="1:13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</row>
    <row r="195" spans="1:13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</row>
    <row r="196" spans="1:13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</row>
    <row r="197" spans="1:13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spans="1:13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</row>
    <row r="1152" ht="12.75">
      <c r="C1152" s="27"/>
    </row>
    <row r="1153" ht="12.75">
      <c r="C1153" s="27"/>
    </row>
    <row r="1154" ht="12.75">
      <c r="C1154" s="27"/>
    </row>
    <row r="1155" ht="12.75">
      <c r="C1155" s="27"/>
    </row>
    <row r="1156" ht="12.75">
      <c r="C1156" s="27"/>
    </row>
    <row r="1157" ht="12.75">
      <c r="C1157" s="27"/>
    </row>
    <row r="1158" ht="12.75">
      <c r="C1158" s="27"/>
    </row>
    <row r="1159" ht="12.75">
      <c r="C1159" s="27"/>
    </row>
    <row r="1160" ht="12.75">
      <c r="C1160" s="27"/>
    </row>
    <row r="1161" ht="12.75">
      <c r="C1161" s="27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</sheetData>
  <printOptions horizontalCentered="1"/>
  <pageMargins left="0" right="0" top="0.65" bottom="0" header="0" footer="0"/>
  <pageSetup fitToHeight="1" fitToWidth="1" horizontalDpi="300" verticalDpi="300" orientation="portrait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22"/>
  <sheetViews>
    <sheetView tabSelected="1" workbookViewId="0" topLeftCell="A8">
      <selection activeCell="D23" sqref="D23"/>
    </sheetView>
  </sheetViews>
  <sheetFormatPr defaultColWidth="9.140625" defaultRowHeight="12.75"/>
  <cols>
    <col min="1" max="1" width="5.57421875" style="0" customWidth="1"/>
    <col min="2" max="2" width="24.140625" style="0" customWidth="1"/>
    <col min="3" max="3" width="7.57421875" style="0" customWidth="1"/>
    <col min="4" max="4" width="32.28125" style="0" customWidth="1"/>
    <col min="5" max="5" width="6.00390625" style="0" customWidth="1"/>
    <col min="6" max="6" width="3.28125" style="0" customWidth="1"/>
    <col min="7" max="7" width="5.140625" style="0" customWidth="1"/>
    <col min="8" max="8" width="5.7109375" style="22" customWidth="1"/>
    <col min="9" max="9" width="5.57421875" style="22" customWidth="1"/>
    <col min="10" max="10" width="5.28125" style="22" customWidth="1"/>
    <col min="11" max="11" width="5.7109375" style="18" customWidth="1"/>
    <col min="12" max="12" width="4.8515625" style="18" customWidth="1"/>
    <col min="13" max="13" width="5.8515625" style="18" customWidth="1"/>
    <col min="14" max="14" width="5.7109375" style="18" customWidth="1"/>
    <col min="15" max="15" width="5.8515625" style="18" customWidth="1"/>
    <col min="16" max="16" width="6.28125" style="0" customWidth="1"/>
    <col min="17" max="17" width="3.421875" style="0" customWidth="1"/>
    <col min="18" max="18" width="24.57421875" style="0" customWidth="1"/>
    <col min="19" max="19" width="6.00390625" style="0" customWidth="1"/>
    <col min="20" max="20" width="23.421875" style="0" customWidth="1"/>
    <col min="21" max="21" width="10.7109375" style="0" customWidth="1"/>
    <col min="22" max="22" width="4.140625" style="0" hidden="1" customWidth="1"/>
    <col min="23" max="23" width="3.140625" style="0" hidden="1" customWidth="1"/>
    <col min="24" max="24" width="6.7109375" style="0" hidden="1" customWidth="1"/>
    <col min="25" max="25" width="5.28125" style="0" hidden="1" customWidth="1"/>
    <col min="26" max="26" width="4.00390625" style="0" customWidth="1"/>
    <col min="27" max="27" width="6.7109375" style="0" customWidth="1"/>
    <col min="28" max="28" width="6.57421875" style="0" customWidth="1"/>
    <col min="29" max="29" width="5.140625" style="0" customWidth="1"/>
    <col min="30" max="30" width="6.7109375" style="0" customWidth="1"/>
    <col min="31" max="31" width="8.28125" style="0" customWidth="1"/>
    <col min="32" max="32" width="6.140625" style="0" customWidth="1"/>
    <col min="33" max="33" width="6.8515625" style="0" customWidth="1"/>
  </cols>
  <sheetData>
    <row r="1" spans="1:250" ht="24" customHeight="1">
      <c r="A1" s="463" t="s">
        <v>297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pans="1:250" ht="24" customHeight="1">
      <c r="A2" s="464" t="s">
        <v>298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250" ht="27.75" customHeight="1">
      <c r="A3" s="432" t="s">
        <v>210</v>
      </c>
      <c r="B3" s="435" t="str">
        <f>TEXT(C3,"dddd")</f>
        <v>Thursday</v>
      </c>
      <c r="C3" s="436">
        <f>'Ride Calendar'!B9</f>
        <v>39037</v>
      </c>
      <c r="D3" s="437" t="s">
        <v>199</v>
      </c>
      <c r="E3" s="438">
        <f>'Train-Bomaderry-Central-Weekday'!G4</f>
        <v>8.2</v>
      </c>
      <c r="F3" s="437" t="s">
        <v>200</v>
      </c>
      <c r="G3" s="9"/>
      <c r="H3" s="441" t="s">
        <v>262</v>
      </c>
      <c r="K3" s="439">
        <f>'Train-Bomaderry-Central-Weekday'!G7</f>
        <v>8.38</v>
      </c>
      <c r="L3" s="437" t="s">
        <v>200</v>
      </c>
      <c r="M3" s="25"/>
      <c r="N3" s="442" t="s">
        <v>263</v>
      </c>
      <c r="O3" s="440">
        <f>L49</f>
        <v>4</v>
      </c>
      <c r="P3" s="10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19.5" customHeight="1">
      <c r="A4" s="190"/>
      <c r="B4" s="271" t="s">
        <v>155</v>
      </c>
      <c r="C4" s="191">
        <v>0</v>
      </c>
      <c r="D4" s="190" t="s">
        <v>77</v>
      </c>
      <c r="E4" s="305" t="s">
        <v>250</v>
      </c>
      <c r="F4" s="190" t="s">
        <v>51</v>
      </c>
      <c r="G4" s="190" t="s">
        <v>272</v>
      </c>
      <c r="H4" s="192" t="s">
        <v>78</v>
      </c>
      <c r="I4" s="192" t="s">
        <v>78</v>
      </c>
      <c r="J4" s="193" t="s">
        <v>79</v>
      </c>
      <c r="K4" s="193" t="s">
        <v>79</v>
      </c>
      <c r="L4" s="193" t="s">
        <v>79</v>
      </c>
      <c r="M4" s="272" t="s">
        <v>49</v>
      </c>
      <c r="N4" s="193" t="s">
        <v>276</v>
      </c>
      <c r="O4" s="194">
        <v>0.3645833333333333</v>
      </c>
      <c r="P4" s="12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ht="23.25" customHeight="1">
      <c r="A5" s="224" t="s">
        <v>55</v>
      </c>
      <c r="B5" s="273" t="s">
        <v>252</v>
      </c>
      <c r="C5" s="316">
        <v>0.05</v>
      </c>
      <c r="D5" s="273" t="s">
        <v>161</v>
      </c>
      <c r="E5" s="197">
        <f>C5</f>
        <v>0.05</v>
      </c>
      <c r="F5" s="195" t="s">
        <v>51</v>
      </c>
      <c r="G5" s="195" t="s">
        <v>162</v>
      </c>
      <c r="H5" s="197">
        <f aca="true" t="shared" si="0" ref="H5:H10">C5/K5*60</f>
        <v>3</v>
      </c>
      <c r="I5" s="197">
        <f aca="true" t="shared" si="1" ref="I5:I10">E5/L5*60</f>
        <v>3</v>
      </c>
      <c r="J5" s="199"/>
      <c r="K5" s="269">
        <v>1</v>
      </c>
      <c r="L5" s="200">
        <f>+K5</f>
        <v>1</v>
      </c>
      <c r="M5" s="201">
        <f>(K5/1440)</f>
        <v>0.0006944444444444445</v>
      </c>
      <c r="N5" s="202">
        <f>(J5+K5)/1440</f>
        <v>0.0006944444444444445</v>
      </c>
      <c r="O5" s="202">
        <f>O4+((K5+J5)/1440)</f>
        <v>0.36527777777777776</v>
      </c>
      <c r="P5" s="12"/>
      <c r="Q5" s="1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ht="23.25" customHeight="1">
      <c r="A6" s="224" t="s">
        <v>55</v>
      </c>
      <c r="B6" s="273" t="str">
        <f>D5</f>
        <v>Bong St</v>
      </c>
      <c r="C6" s="316">
        <v>0.1</v>
      </c>
      <c r="D6" s="273" t="s">
        <v>154</v>
      </c>
      <c r="E6" s="197">
        <f>E5+C6</f>
        <v>0.15000000000000002</v>
      </c>
      <c r="F6" s="195" t="s">
        <v>51</v>
      </c>
      <c r="G6" s="195" t="s">
        <v>92</v>
      </c>
      <c r="H6" s="197">
        <f t="shared" si="0"/>
        <v>6</v>
      </c>
      <c r="I6" s="197">
        <f t="shared" si="1"/>
        <v>4.500000000000001</v>
      </c>
      <c r="J6" s="199"/>
      <c r="K6" s="269">
        <v>1</v>
      </c>
      <c r="L6" s="200">
        <f>L5+K6</f>
        <v>2</v>
      </c>
      <c r="M6" s="201">
        <f>M5+(K6/1440)</f>
        <v>0.001388888888888889</v>
      </c>
      <c r="N6" s="202">
        <f>N5+(J6+K6)/1440</f>
        <v>0.001388888888888889</v>
      </c>
      <c r="O6" s="202">
        <f>O5+((K6+J6)/1440)</f>
        <v>0.3659722222222222</v>
      </c>
      <c r="P6" s="12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ht="20.25" customHeight="1">
      <c r="A7" s="224" t="s">
        <v>53</v>
      </c>
      <c r="B7" s="273" t="str">
        <f>D6</f>
        <v>Manning St</v>
      </c>
      <c r="C7" s="316">
        <v>1.4</v>
      </c>
      <c r="D7" s="213" t="s">
        <v>125</v>
      </c>
      <c r="E7" s="197">
        <f>E6+C7</f>
        <v>1.5499999999999998</v>
      </c>
      <c r="F7" s="195" t="s">
        <v>51</v>
      </c>
      <c r="G7" s="195" t="s">
        <v>162</v>
      </c>
      <c r="H7" s="197">
        <f t="shared" si="0"/>
        <v>27.999999999999996</v>
      </c>
      <c r="I7" s="197">
        <f t="shared" si="1"/>
        <v>18.599999999999998</v>
      </c>
      <c r="J7" s="274"/>
      <c r="K7" s="289">
        <v>3</v>
      </c>
      <c r="L7" s="200">
        <f>L6+K7</f>
        <v>5</v>
      </c>
      <c r="M7" s="201">
        <f>M6+(K7/1440)</f>
        <v>0.003472222222222222</v>
      </c>
      <c r="N7" s="202">
        <f aca="true" t="shared" si="2" ref="N7:N29">N6+(J7+K7)/1440</f>
        <v>0.003472222222222222</v>
      </c>
      <c r="O7" s="202">
        <f>O6+((K7+J7)/1440)</f>
        <v>0.3680555555555555</v>
      </c>
      <c r="P7" s="12"/>
      <c r="Q7" s="1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ht="22.5" customHeight="1">
      <c r="A8" s="224" t="s">
        <v>53</v>
      </c>
      <c r="B8" s="273" t="str">
        <f>D7</f>
        <v>Saddleback Mtn Rd</v>
      </c>
      <c r="C8" s="316">
        <v>0.5</v>
      </c>
      <c r="D8" s="273" t="s">
        <v>163</v>
      </c>
      <c r="E8" s="197">
        <f>E7+C8</f>
        <v>2.05</v>
      </c>
      <c r="F8" s="195" t="s">
        <v>52</v>
      </c>
      <c r="G8" s="224" t="s">
        <v>253</v>
      </c>
      <c r="H8" s="197">
        <f t="shared" si="0"/>
        <v>15</v>
      </c>
      <c r="I8" s="197">
        <f t="shared" si="1"/>
        <v>17.57142857142857</v>
      </c>
      <c r="J8" s="274"/>
      <c r="K8" s="289">
        <v>2</v>
      </c>
      <c r="L8" s="200">
        <f>L7+K8</f>
        <v>7</v>
      </c>
      <c r="M8" s="201">
        <f>M7+(K8/1440)</f>
        <v>0.004861111111111111</v>
      </c>
      <c r="N8" s="202">
        <f t="shared" si="2"/>
        <v>0.004861111111111111</v>
      </c>
      <c r="O8" s="202">
        <f>O7+((K8+J8)/1440)</f>
        <v>0.3694444444444444</v>
      </c>
      <c r="P8" s="12"/>
      <c r="Q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</row>
    <row r="9" spans="1:250" ht="22.5" customHeight="1">
      <c r="A9" s="195" t="s">
        <v>56</v>
      </c>
      <c r="B9" s="213" t="s">
        <v>125</v>
      </c>
      <c r="C9" s="317">
        <v>4.95</v>
      </c>
      <c r="D9" s="213" t="s">
        <v>251</v>
      </c>
      <c r="E9" s="197">
        <f>E8+C9</f>
        <v>7</v>
      </c>
      <c r="F9" s="195" t="s">
        <v>52</v>
      </c>
      <c r="G9" s="195" t="s">
        <v>62</v>
      </c>
      <c r="H9" s="197">
        <f t="shared" si="0"/>
        <v>8.485714285714286</v>
      </c>
      <c r="I9" s="197">
        <f t="shared" si="1"/>
        <v>10</v>
      </c>
      <c r="J9" s="199"/>
      <c r="K9" s="269">
        <v>35</v>
      </c>
      <c r="L9" s="200">
        <f>L8+K9</f>
        <v>42</v>
      </c>
      <c r="M9" s="201">
        <f>M8+(K9/1440)</f>
        <v>0.029166666666666667</v>
      </c>
      <c r="N9" s="202">
        <f t="shared" si="2"/>
        <v>0.029166666666666667</v>
      </c>
      <c r="O9" s="202">
        <f>O8+((K9+J9)/1440)</f>
        <v>0.39375</v>
      </c>
      <c r="P9" s="12"/>
      <c r="Q9" s="11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ht="24" customHeight="1">
      <c r="A10" s="195" t="s">
        <v>56</v>
      </c>
      <c r="B10" s="213" t="s">
        <v>126</v>
      </c>
      <c r="C10" s="317">
        <v>0.55</v>
      </c>
      <c r="D10" s="213" t="s">
        <v>124</v>
      </c>
      <c r="E10" s="197">
        <f>E9+C10</f>
        <v>7.55</v>
      </c>
      <c r="F10" s="195" t="s">
        <v>52</v>
      </c>
      <c r="G10" s="195" t="s">
        <v>59</v>
      </c>
      <c r="H10" s="197">
        <f t="shared" si="0"/>
        <v>9.42857142857143</v>
      </c>
      <c r="I10" s="197">
        <f t="shared" si="1"/>
        <v>9.956043956043956</v>
      </c>
      <c r="J10" s="199"/>
      <c r="K10" s="269">
        <v>3.5</v>
      </c>
      <c r="L10" s="200">
        <f>L9+K10</f>
        <v>45.5</v>
      </c>
      <c r="M10" s="201">
        <f>M9+(K10/1440)</f>
        <v>0.03159722222222222</v>
      </c>
      <c r="N10" s="202">
        <f t="shared" si="2"/>
        <v>0.03159722222222222</v>
      </c>
      <c r="O10" s="202">
        <f aca="true" t="shared" si="3" ref="O10:O27">O9+((K10+J10)/1440)</f>
        <v>0.39618055555555554</v>
      </c>
      <c r="P10" s="12"/>
      <c r="Q10" s="1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ht="22.5" customHeight="1">
      <c r="A11" s="214"/>
      <c r="B11" s="312" t="s">
        <v>57</v>
      </c>
      <c r="C11" s="318"/>
      <c r="D11" s="217" t="str">
        <f>B10</f>
        <v>Saddleback Mtn Rd in Reserve</v>
      </c>
      <c r="E11" s="218"/>
      <c r="F11" s="219"/>
      <c r="G11" s="214"/>
      <c r="H11" s="218"/>
      <c r="I11" s="218"/>
      <c r="J11" s="220">
        <v>15</v>
      </c>
      <c r="K11" s="220"/>
      <c r="L11" s="221"/>
      <c r="M11" s="222"/>
      <c r="N11" s="223">
        <f t="shared" si="2"/>
        <v>0.042013888888888885</v>
      </c>
      <c r="O11" s="223">
        <f>O10+((K11+J11)/1440)</f>
        <v>0.4065972222222222</v>
      </c>
      <c r="P11" s="12"/>
      <c r="Q11" s="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ht="22.5" customHeight="1">
      <c r="A12" s="195" t="s">
        <v>128</v>
      </c>
      <c r="B12" s="213" t="str">
        <f>B10</f>
        <v>Saddleback Mtn Rd in Reserve</v>
      </c>
      <c r="C12" s="317">
        <f>C10</f>
        <v>0.55</v>
      </c>
      <c r="D12" s="213" t="s">
        <v>122</v>
      </c>
      <c r="E12" s="197">
        <f>E10+C12</f>
        <v>8.1</v>
      </c>
      <c r="F12" s="204" t="s">
        <v>61</v>
      </c>
      <c r="G12" s="195" t="s">
        <v>59</v>
      </c>
      <c r="H12" s="197">
        <f aca="true" t="shared" si="4" ref="H12:H23">C12/K12*60</f>
        <v>33</v>
      </c>
      <c r="I12" s="197">
        <f aca="true" t="shared" si="5" ref="I12:I23">E12/L12*60</f>
        <v>10.451612903225806</v>
      </c>
      <c r="J12" s="199"/>
      <c r="K12" s="270">
        <v>1</v>
      </c>
      <c r="L12" s="200">
        <f>L10+K12</f>
        <v>46.5</v>
      </c>
      <c r="M12" s="201">
        <f>M10+(K12/1440)</f>
        <v>0.03229166666666666</v>
      </c>
      <c r="N12" s="202">
        <f t="shared" si="2"/>
        <v>0.04270833333333333</v>
      </c>
      <c r="O12" s="202">
        <f>O11+((K12+J12)/1440)</f>
        <v>0.40729166666666666</v>
      </c>
      <c r="P12" s="12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ht="22.5" customHeight="1">
      <c r="A13" s="195" t="s">
        <v>55</v>
      </c>
      <c r="B13" s="213" t="str">
        <f>D12</f>
        <v>Fountaindale Rd</v>
      </c>
      <c r="C13" s="317">
        <v>4.7</v>
      </c>
      <c r="D13" s="213" t="s">
        <v>127</v>
      </c>
      <c r="E13" s="197">
        <f aca="true" t="shared" si="6" ref="E13:E23">E12+C13</f>
        <v>12.8</v>
      </c>
      <c r="F13" s="204" t="s">
        <v>61</v>
      </c>
      <c r="G13" s="195" t="s">
        <v>58</v>
      </c>
      <c r="H13" s="197">
        <f t="shared" si="4"/>
        <v>40.28571428571429</v>
      </c>
      <c r="I13" s="197">
        <f t="shared" si="5"/>
        <v>14.355140186915888</v>
      </c>
      <c r="J13" s="199"/>
      <c r="K13" s="269">
        <v>7</v>
      </c>
      <c r="L13" s="200">
        <f aca="true" t="shared" si="7" ref="L13:L23">L12+K13</f>
        <v>53.5</v>
      </c>
      <c r="M13" s="201">
        <f aca="true" t="shared" si="8" ref="M13:M23">M12+(K13/1440)</f>
        <v>0.03715277777777777</v>
      </c>
      <c r="N13" s="202">
        <f t="shared" si="2"/>
        <v>0.04756944444444444</v>
      </c>
      <c r="O13" s="202">
        <f>O12+((K13+J13)/1440)</f>
        <v>0.41215277777777776</v>
      </c>
      <c r="P13" s="12"/>
      <c r="Q13" s="1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</row>
    <row r="14" spans="1:250" ht="22.5" customHeight="1">
      <c r="A14" s="195" t="s">
        <v>53</v>
      </c>
      <c r="B14" s="213" t="str">
        <f>B13</f>
        <v>Fountaindale Rd</v>
      </c>
      <c r="C14" s="317">
        <v>1.7</v>
      </c>
      <c r="D14" s="213" t="s">
        <v>121</v>
      </c>
      <c r="E14" s="197">
        <f t="shared" si="6"/>
        <v>14.5</v>
      </c>
      <c r="F14" s="195" t="s">
        <v>51</v>
      </c>
      <c r="G14" s="195" t="s">
        <v>58</v>
      </c>
      <c r="H14" s="197">
        <f t="shared" si="4"/>
        <v>22.666666666666664</v>
      </c>
      <c r="I14" s="197">
        <f t="shared" si="5"/>
        <v>15</v>
      </c>
      <c r="J14" s="199"/>
      <c r="K14" s="269">
        <v>4.5</v>
      </c>
      <c r="L14" s="200">
        <f t="shared" si="7"/>
        <v>58</v>
      </c>
      <c r="M14" s="201">
        <f t="shared" si="8"/>
        <v>0.04027777777777777</v>
      </c>
      <c r="N14" s="202">
        <f t="shared" si="2"/>
        <v>0.050694444444444445</v>
      </c>
      <c r="O14" s="202">
        <f t="shared" si="3"/>
        <v>0.41527777777777775</v>
      </c>
      <c r="P14" s="12"/>
      <c r="Q14" s="1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ht="22.5" customHeight="1">
      <c r="A15" s="195" t="s">
        <v>55</v>
      </c>
      <c r="B15" s="213" t="s">
        <v>254</v>
      </c>
      <c r="C15" s="317">
        <v>2</v>
      </c>
      <c r="D15" s="213" t="s">
        <v>303</v>
      </c>
      <c r="E15" s="197">
        <f t="shared" si="6"/>
        <v>16.5</v>
      </c>
      <c r="F15" s="195" t="s">
        <v>51</v>
      </c>
      <c r="G15" s="195" t="s">
        <v>58</v>
      </c>
      <c r="H15" s="197">
        <f t="shared" si="4"/>
        <v>20</v>
      </c>
      <c r="I15" s="197">
        <f t="shared" si="5"/>
        <v>15.46875</v>
      </c>
      <c r="J15" s="199"/>
      <c r="K15" s="269">
        <v>6</v>
      </c>
      <c r="L15" s="200">
        <f t="shared" si="7"/>
        <v>64</v>
      </c>
      <c r="M15" s="201">
        <f t="shared" si="8"/>
        <v>0.04444444444444444</v>
      </c>
      <c r="N15" s="202">
        <f t="shared" si="2"/>
        <v>0.05486111111111111</v>
      </c>
      <c r="O15" s="202">
        <f t="shared" si="3"/>
        <v>0.4194444444444444</v>
      </c>
      <c r="P15" s="12"/>
      <c r="Q15" s="1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ht="22.5" customHeight="1">
      <c r="A16" s="275"/>
      <c r="B16" s="278" t="s">
        <v>63</v>
      </c>
      <c r="C16" s="322"/>
      <c r="D16" s="323" t="s">
        <v>302</v>
      </c>
      <c r="E16" s="279"/>
      <c r="F16" s="275"/>
      <c r="G16" s="275"/>
      <c r="H16" s="279"/>
      <c r="I16" s="279"/>
      <c r="J16" s="229">
        <v>45</v>
      </c>
      <c r="K16" s="466"/>
      <c r="L16" s="467"/>
      <c r="M16" s="468"/>
      <c r="N16" s="232">
        <f>N15+(J16+K16)/1440</f>
        <v>0.08611111111111111</v>
      </c>
      <c r="O16" s="232">
        <f>O15+((K16+J16)/1440)</f>
        <v>0.4506944444444444</v>
      </c>
      <c r="P16" s="12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ht="22.5" customHeight="1">
      <c r="A17" s="195" t="s">
        <v>55</v>
      </c>
      <c r="B17" s="213" t="s">
        <v>304</v>
      </c>
      <c r="C17" s="317">
        <v>0.3</v>
      </c>
      <c r="D17" s="213" t="str">
        <f>B18</f>
        <v>Churchill St/Jamberoo Rd</v>
      </c>
      <c r="E17" s="197">
        <f>E15+C17</f>
        <v>16.8</v>
      </c>
      <c r="F17" s="195" t="s">
        <v>51</v>
      </c>
      <c r="G17" s="195" t="s">
        <v>59</v>
      </c>
      <c r="H17" s="197">
        <f>C17/K17*60</f>
        <v>18</v>
      </c>
      <c r="I17" s="197">
        <f>E17/L17*60</f>
        <v>15.507692307692308</v>
      </c>
      <c r="J17" s="199"/>
      <c r="K17" s="270">
        <v>1</v>
      </c>
      <c r="L17" s="200">
        <f>L15+K17</f>
        <v>65</v>
      </c>
      <c r="M17" s="201">
        <f>M15+(K17/1440)</f>
        <v>0.04513888888888888</v>
      </c>
      <c r="N17" s="202">
        <f>N16+(J17+K17)/1440</f>
        <v>0.08680555555555555</v>
      </c>
      <c r="O17" s="202">
        <f>O16+((K17+J17)/1440)</f>
        <v>0.45138888888888884</v>
      </c>
      <c r="P17" s="12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ht="22.5" customHeight="1">
      <c r="A18" s="195" t="s">
        <v>53</v>
      </c>
      <c r="B18" s="213" t="s">
        <v>255</v>
      </c>
      <c r="C18" s="317">
        <v>0.9</v>
      </c>
      <c r="D18" s="213" t="s">
        <v>129</v>
      </c>
      <c r="E18" s="197">
        <f>E17+C18</f>
        <v>17.7</v>
      </c>
      <c r="F18" s="195" t="s">
        <v>51</v>
      </c>
      <c r="G18" s="195" t="s">
        <v>58</v>
      </c>
      <c r="H18" s="197">
        <f>C18/K18*60</f>
        <v>23.47826086956522</v>
      </c>
      <c r="I18" s="197">
        <f>E18/L18*60</f>
        <v>15.780089153046063</v>
      </c>
      <c r="J18" s="199"/>
      <c r="K18" s="269">
        <v>2.3</v>
      </c>
      <c r="L18" s="200">
        <f>L17+K18</f>
        <v>67.3</v>
      </c>
      <c r="M18" s="201">
        <f>M17+(K18/1440)</f>
        <v>0.0467361111111111</v>
      </c>
      <c r="N18" s="202">
        <f>N17+(J18+K18)/1440</f>
        <v>0.08840277777777777</v>
      </c>
      <c r="O18" s="202">
        <f>O17+((K18+J18)/1440)</f>
        <v>0.4529861111111111</v>
      </c>
      <c r="P18" s="12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0" ht="22.5" customHeight="1">
      <c r="A19" s="195" t="s">
        <v>55</v>
      </c>
      <c r="B19" s="213" t="str">
        <f>D18</f>
        <v>Jamberoo Mountain Rd</v>
      </c>
      <c r="C19" s="317">
        <v>1.5</v>
      </c>
      <c r="D19" s="213" t="s">
        <v>130</v>
      </c>
      <c r="E19" s="197">
        <f t="shared" si="6"/>
        <v>19.2</v>
      </c>
      <c r="F19" s="195" t="s">
        <v>51</v>
      </c>
      <c r="G19" s="195" t="s">
        <v>58</v>
      </c>
      <c r="H19" s="197">
        <f t="shared" si="4"/>
        <v>22.5</v>
      </c>
      <c r="I19" s="197">
        <f t="shared" si="5"/>
        <v>16.157082748948106</v>
      </c>
      <c r="J19" s="199"/>
      <c r="K19" s="269">
        <v>4</v>
      </c>
      <c r="L19" s="200">
        <f t="shared" si="7"/>
        <v>71.3</v>
      </c>
      <c r="M19" s="201">
        <f>M15+(K19/1440)</f>
        <v>0.047222222222222214</v>
      </c>
      <c r="N19" s="202">
        <f t="shared" si="2"/>
        <v>0.09118055555555556</v>
      </c>
      <c r="O19" s="202">
        <f t="shared" si="3"/>
        <v>0.45576388888888886</v>
      </c>
      <c r="P19" s="12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1:250" ht="22.5" customHeight="1">
      <c r="A20" s="195" t="s">
        <v>56</v>
      </c>
      <c r="B20" s="213" t="str">
        <f>B19</f>
        <v>Jamberoo Mountain Rd</v>
      </c>
      <c r="C20" s="317">
        <v>1.5</v>
      </c>
      <c r="D20" s="213" t="s">
        <v>131</v>
      </c>
      <c r="E20" s="197">
        <f t="shared" si="6"/>
        <v>20.7</v>
      </c>
      <c r="F20" s="195" t="s">
        <v>51</v>
      </c>
      <c r="G20" s="195" t="s">
        <v>59</v>
      </c>
      <c r="H20" s="197">
        <f t="shared" si="4"/>
        <v>40.90909090909091</v>
      </c>
      <c r="I20" s="197">
        <f t="shared" si="5"/>
        <v>16.897959183673468</v>
      </c>
      <c r="J20" s="199"/>
      <c r="K20" s="270">
        <v>2.2</v>
      </c>
      <c r="L20" s="200">
        <f t="shared" si="7"/>
        <v>73.5</v>
      </c>
      <c r="M20" s="201">
        <f t="shared" si="8"/>
        <v>0.048749999999999995</v>
      </c>
      <c r="N20" s="202">
        <f t="shared" si="2"/>
        <v>0.09270833333333334</v>
      </c>
      <c r="O20" s="202">
        <f t="shared" si="3"/>
        <v>0.45729166666666665</v>
      </c>
      <c r="P20" s="12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1:250" ht="22.5" customHeight="1">
      <c r="A21" s="195" t="s">
        <v>56</v>
      </c>
      <c r="B21" s="213" t="str">
        <f>B20</f>
        <v>Jamberoo Mountain Rd</v>
      </c>
      <c r="C21" s="317">
        <v>8.15</v>
      </c>
      <c r="D21" s="213" t="s">
        <v>132</v>
      </c>
      <c r="E21" s="197">
        <f t="shared" si="6"/>
        <v>28.85</v>
      </c>
      <c r="F21" s="195" t="s">
        <v>52</v>
      </c>
      <c r="G21" s="195" t="s">
        <v>59</v>
      </c>
      <c r="H21" s="197">
        <f t="shared" si="4"/>
        <v>8.431034482758621</v>
      </c>
      <c r="I21" s="197">
        <f t="shared" si="5"/>
        <v>13.163498098859316</v>
      </c>
      <c r="J21" s="199"/>
      <c r="K21" s="269">
        <v>58</v>
      </c>
      <c r="L21" s="200">
        <f t="shared" si="7"/>
        <v>131.5</v>
      </c>
      <c r="M21" s="201">
        <f t="shared" si="8"/>
        <v>0.08902777777777778</v>
      </c>
      <c r="N21" s="202">
        <f t="shared" si="2"/>
        <v>0.1329861111111111</v>
      </c>
      <c r="O21" s="202">
        <f t="shared" si="3"/>
        <v>0.49756944444444445</v>
      </c>
      <c r="P21" s="12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250" ht="22.5" customHeight="1">
      <c r="A22" s="195" t="s">
        <v>56</v>
      </c>
      <c r="B22" s="213" t="str">
        <f>B21</f>
        <v>Jamberoo Mountain Rd</v>
      </c>
      <c r="C22" s="317">
        <v>10.6</v>
      </c>
      <c r="D22" s="319" t="s">
        <v>133</v>
      </c>
      <c r="E22" s="197">
        <f t="shared" si="6"/>
        <v>39.45</v>
      </c>
      <c r="F22" s="195" t="s">
        <v>52</v>
      </c>
      <c r="G22" s="195" t="s">
        <v>116</v>
      </c>
      <c r="H22" s="197">
        <f t="shared" si="4"/>
        <v>13.25</v>
      </c>
      <c r="I22" s="197">
        <f t="shared" si="5"/>
        <v>13.186629526462397</v>
      </c>
      <c r="J22" s="199"/>
      <c r="K22" s="269">
        <v>48</v>
      </c>
      <c r="L22" s="200">
        <f t="shared" si="7"/>
        <v>179.5</v>
      </c>
      <c r="M22" s="201">
        <f t="shared" si="8"/>
        <v>0.12236111111111111</v>
      </c>
      <c r="N22" s="202">
        <f t="shared" si="2"/>
        <v>0.16631944444444444</v>
      </c>
      <c r="O22" s="202">
        <f t="shared" si="3"/>
        <v>0.5309027777777778</v>
      </c>
      <c r="P22" s="12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</row>
    <row r="23" spans="1:250" ht="22.5" customHeight="1">
      <c r="A23" s="195" t="s">
        <v>56</v>
      </c>
      <c r="B23" s="213" t="str">
        <f>B22</f>
        <v>Jamberoo Mountain Rd</v>
      </c>
      <c r="C23" s="320">
        <v>0.4</v>
      </c>
      <c r="D23" s="321" t="s">
        <v>135</v>
      </c>
      <c r="E23" s="197">
        <f t="shared" si="6"/>
        <v>39.85</v>
      </c>
      <c r="F23" s="198" t="s">
        <v>54</v>
      </c>
      <c r="G23" s="195" t="s">
        <v>92</v>
      </c>
      <c r="H23" s="197">
        <f t="shared" si="4"/>
        <v>17.142857142857146</v>
      </c>
      <c r="I23" s="197">
        <f t="shared" si="5"/>
        <v>13.217247097844112</v>
      </c>
      <c r="J23" s="199"/>
      <c r="K23" s="269">
        <v>1.4</v>
      </c>
      <c r="L23" s="200">
        <f t="shared" si="7"/>
        <v>180.9</v>
      </c>
      <c r="M23" s="201">
        <f t="shared" si="8"/>
        <v>0.12333333333333334</v>
      </c>
      <c r="N23" s="202">
        <f t="shared" si="2"/>
        <v>0.16729166666666667</v>
      </c>
      <c r="O23" s="202">
        <f t="shared" si="3"/>
        <v>0.5318750000000001</v>
      </c>
      <c r="P23" s="12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</row>
    <row r="24" spans="1:250" ht="22.5" customHeight="1">
      <c r="A24" s="275"/>
      <c r="B24" s="278" t="s">
        <v>66</v>
      </c>
      <c r="C24" s="322"/>
      <c r="D24" s="278" t="s">
        <v>134</v>
      </c>
      <c r="E24" s="279"/>
      <c r="F24" s="280"/>
      <c r="G24" s="275"/>
      <c r="H24" s="279"/>
      <c r="I24" s="279"/>
      <c r="J24" s="229">
        <v>35</v>
      </c>
      <c r="K24" s="229"/>
      <c r="L24" s="230"/>
      <c r="M24" s="231"/>
      <c r="N24" s="232">
        <f>N31+(J32+K32)/1440</f>
        <v>0.24381944444444445</v>
      </c>
      <c r="O24" s="232">
        <f t="shared" si="3"/>
        <v>0.5561805555555557</v>
      </c>
      <c r="P24" s="12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</row>
    <row r="25" spans="1:250" ht="25.5" customHeight="1">
      <c r="A25" s="195" t="s">
        <v>53</v>
      </c>
      <c r="B25" s="213" t="str">
        <f>D23</f>
        <v>Illawarra Highway</v>
      </c>
      <c r="C25" s="320">
        <f>'AlbionPk,MacqPass,Fountaindale'!C9</f>
        <v>2.2</v>
      </c>
      <c r="D25" s="213" t="s">
        <v>137</v>
      </c>
      <c r="E25" s="197">
        <f>E23+C25</f>
        <v>42.050000000000004</v>
      </c>
      <c r="F25" s="204" t="s">
        <v>61</v>
      </c>
      <c r="G25" s="195" t="s">
        <v>58</v>
      </c>
      <c r="H25" s="197">
        <f aca="true" t="shared" si="9" ref="H25:H30">C25/K25*60</f>
        <v>26.400000000000002</v>
      </c>
      <c r="I25" s="197">
        <f aca="true" t="shared" si="10" ref="I25:I30">E25/L25*60</f>
        <v>13.571812802582034</v>
      </c>
      <c r="J25" s="199"/>
      <c r="K25" s="269">
        <v>5</v>
      </c>
      <c r="L25" s="200">
        <f>L23+K25</f>
        <v>185.9</v>
      </c>
      <c r="M25" s="201">
        <f>M23+(K25/1440)</f>
        <v>0.12680555555555556</v>
      </c>
      <c r="N25" s="202">
        <f>N24+(J25+K25)/1440</f>
        <v>0.24729166666666666</v>
      </c>
      <c r="O25" s="202">
        <f>O24+((K25+J25)/1440)</f>
        <v>0.5596527777777779</v>
      </c>
      <c r="P25" s="12"/>
      <c r="Q25" s="1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</row>
    <row r="26" spans="1:250" ht="30.75" customHeight="1">
      <c r="A26" s="195" t="s">
        <v>56</v>
      </c>
      <c r="B26" s="213" t="s">
        <v>136</v>
      </c>
      <c r="C26" s="320">
        <f>'AlbionPk,MacqPass,Fountaindale'!C8</f>
        <v>10.5</v>
      </c>
      <c r="D26" s="213" t="s">
        <v>138</v>
      </c>
      <c r="E26" s="197">
        <f>E25+C26</f>
        <v>52.550000000000004</v>
      </c>
      <c r="F26" s="204" t="s">
        <v>61</v>
      </c>
      <c r="G26" s="195" t="s">
        <v>46</v>
      </c>
      <c r="H26" s="197">
        <f t="shared" si="9"/>
        <v>48.46153846153846</v>
      </c>
      <c r="I26" s="197">
        <f t="shared" si="10"/>
        <v>15.852187028657617</v>
      </c>
      <c r="J26" s="199"/>
      <c r="K26" s="269">
        <v>13</v>
      </c>
      <c r="L26" s="200">
        <f>L25+K26</f>
        <v>198.9</v>
      </c>
      <c r="M26" s="201">
        <f>M25+(K26/1440)</f>
        <v>0.13583333333333333</v>
      </c>
      <c r="N26" s="202">
        <f t="shared" si="2"/>
        <v>0.25631944444444443</v>
      </c>
      <c r="O26" s="202">
        <f t="shared" si="3"/>
        <v>0.5686805555555556</v>
      </c>
      <c r="P26" s="12"/>
      <c r="Q26" s="1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ht="22.5" customHeight="1">
      <c r="A27" s="195" t="s">
        <v>56</v>
      </c>
      <c r="B27" s="213" t="str">
        <f>B25</f>
        <v>Illawarra Highway</v>
      </c>
      <c r="C27" s="320">
        <f>'AlbionPk,MacqPass,Fountaindale'!C7</f>
        <v>0.85</v>
      </c>
      <c r="D27" s="213" t="s">
        <v>139</v>
      </c>
      <c r="E27" s="197">
        <f>E26+C27</f>
        <v>53.400000000000006</v>
      </c>
      <c r="F27" s="195" t="s">
        <v>51</v>
      </c>
      <c r="G27" s="195" t="s">
        <v>92</v>
      </c>
      <c r="H27" s="197">
        <f t="shared" si="9"/>
        <v>23.181818181818176</v>
      </c>
      <c r="I27" s="197">
        <f t="shared" si="10"/>
        <v>15.93237195425162</v>
      </c>
      <c r="J27" s="199"/>
      <c r="K27" s="269">
        <v>2.2</v>
      </c>
      <c r="L27" s="200">
        <f>L26+K27</f>
        <v>201.1</v>
      </c>
      <c r="M27" s="201">
        <f>M26+(K27/1440)</f>
        <v>0.1373611111111111</v>
      </c>
      <c r="N27" s="202">
        <f t="shared" si="2"/>
        <v>0.2578472222222222</v>
      </c>
      <c r="O27" s="202">
        <f t="shared" si="3"/>
        <v>0.5702083333333334</v>
      </c>
      <c r="P27" s="12"/>
      <c r="Q27" s="1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ht="22.5" customHeight="1">
      <c r="A28" s="195" t="s">
        <v>56</v>
      </c>
      <c r="B28" s="213" t="str">
        <f>B27</f>
        <v>Illawarra Highway</v>
      </c>
      <c r="C28" s="320">
        <f>'AlbionPk,MacqPass,Fountaindale'!C6</f>
        <v>7.95</v>
      </c>
      <c r="D28" s="213" t="s">
        <v>146</v>
      </c>
      <c r="E28" s="197">
        <f>E27+C28</f>
        <v>61.35000000000001</v>
      </c>
      <c r="F28" s="195" t="s">
        <v>51</v>
      </c>
      <c r="G28" s="195" t="s">
        <v>92</v>
      </c>
      <c r="H28" s="197">
        <f t="shared" si="9"/>
        <v>29.8125</v>
      </c>
      <c r="I28" s="197">
        <f t="shared" si="10"/>
        <v>16.955320128972826</v>
      </c>
      <c r="J28" s="199"/>
      <c r="K28" s="269">
        <v>16</v>
      </c>
      <c r="L28" s="200">
        <f>L27+K28</f>
        <v>217.1</v>
      </c>
      <c r="M28" s="201">
        <f>M27+(K28/1440)</f>
        <v>0.1484722222222222</v>
      </c>
      <c r="N28" s="202">
        <f t="shared" si="2"/>
        <v>0.26895833333333335</v>
      </c>
      <c r="O28" s="202">
        <f>O27+((K28+J28)/1440)</f>
        <v>0.5813194444444445</v>
      </c>
      <c r="P28" s="12"/>
      <c r="Q28" s="11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ht="22.5" customHeight="1">
      <c r="A29" s="195" t="s">
        <v>56</v>
      </c>
      <c r="B29" s="213" t="str">
        <f>D28</f>
        <v>Tongarra Rd </v>
      </c>
      <c r="C29" s="320">
        <f>'AlbionPk,MacqPass,Fountaindale'!C5</f>
        <v>3</v>
      </c>
      <c r="D29" s="213" t="str">
        <f>'AlbionPk,MacqPass,Fountaindale'!B4</f>
        <v>Station St</v>
      </c>
      <c r="E29" s="197">
        <f>E28+C29</f>
        <v>64.35000000000001</v>
      </c>
      <c r="F29" s="198" t="s">
        <v>54</v>
      </c>
      <c r="G29" s="195" t="s">
        <v>92</v>
      </c>
      <c r="H29" s="197">
        <f t="shared" si="9"/>
        <v>30</v>
      </c>
      <c r="I29" s="197">
        <f t="shared" si="10"/>
        <v>17.30614074406096</v>
      </c>
      <c r="J29" s="199"/>
      <c r="K29" s="269">
        <v>6</v>
      </c>
      <c r="L29" s="200">
        <f>L28+K29</f>
        <v>223.1</v>
      </c>
      <c r="M29" s="201">
        <f>M28+(K29/1440)</f>
        <v>0.15263888888888888</v>
      </c>
      <c r="N29" s="202">
        <f t="shared" si="2"/>
        <v>0.273125</v>
      </c>
      <c r="O29" s="202">
        <f>O28+((K29+J29)/1440)</f>
        <v>0.5854861111111112</v>
      </c>
      <c r="P29" s="12"/>
      <c r="Q29" s="11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pans="1:250" ht="22.5" customHeight="1">
      <c r="A30" s="195" t="s">
        <v>55</v>
      </c>
      <c r="B30" s="213" t="str">
        <f>D29</f>
        <v>Station St</v>
      </c>
      <c r="C30" s="320">
        <f>'AlbionPk,MacqPass,Fountaindale'!C4</f>
        <v>0.4</v>
      </c>
      <c r="D30" s="213" t="s">
        <v>147</v>
      </c>
      <c r="E30" s="197">
        <f>E29+C30</f>
        <v>64.75000000000001</v>
      </c>
      <c r="F30" s="198" t="s">
        <v>54</v>
      </c>
      <c r="G30" s="195" t="s">
        <v>92</v>
      </c>
      <c r="H30" s="197">
        <f t="shared" si="9"/>
        <v>24</v>
      </c>
      <c r="I30" s="197">
        <f t="shared" si="10"/>
        <v>17.336010709504688</v>
      </c>
      <c r="J30" s="199"/>
      <c r="K30" s="269">
        <v>1</v>
      </c>
      <c r="L30" s="200">
        <f>L29+K30</f>
        <v>224.1</v>
      </c>
      <c r="M30" s="201">
        <f>M29+(K30/1440)</f>
        <v>0.15333333333333332</v>
      </c>
      <c r="N30" s="202">
        <f>N29+(J30+K30)/1440</f>
        <v>0.27381944444444445</v>
      </c>
      <c r="O30" s="202">
        <f>O29+((K30+J30)/1440)</f>
        <v>0.5861805555555556</v>
      </c>
      <c r="P30" s="12"/>
      <c r="Q30" s="1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</row>
    <row r="31" spans="1:33" ht="22.5" customHeight="1">
      <c r="A31" s="226"/>
      <c r="B31" s="323" t="s">
        <v>48</v>
      </c>
      <c r="C31" s="324">
        <f>SUM(C4:C30)</f>
        <v>64.75000000000001</v>
      </c>
      <c r="D31" s="323" t="str">
        <f>D30</f>
        <v>Albion Park station</v>
      </c>
      <c r="E31" s="228">
        <f>E30</f>
        <v>64.75000000000001</v>
      </c>
      <c r="F31" s="226"/>
      <c r="G31" s="226"/>
      <c r="H31" s="228" t="s">
        <v>48</v>
      </c>
      <c r="I31" s="228">
        <f>I29</f>
        <v>17.30614074406096</v>
      </c>
      <c r="J31" s="229">
        <f>SUM(J4:J29)</f>
        <v>95</v>
      </c>
      <c r="K31" s="229">
        <f>SUM(K4:K29)</f>
        <v>223.1</v>
      </c>
      <c r="L31" s="230">
        <f>L30</f>
        <v>224.1</v>
      </c>
      <c r="M31" s="231">
        <f>M29</f>
        <v>0.15263888888888888</v>
      </c>
      <c r="N31" s="232">
        <f>(J31+K31)/1440</f>
        <v>0.22090277777777778</v>
      </c>
      <c r="O31" s="232" t="s">
        <v>48</v>
      </c>
      <c r="P31" s="12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22.5" customHeight="1">
      <c r="A32" s="281"/>
      <c r="B32" s="325" t="s">
        <v>188</v>
      </c>
      <c r="C32" s="326"/>
      <c r="D32" s="325"/>
      <c r="E32" s="284"/>
      <c r="F32" s="282"/>
      <c r="G32" s="282"/>
      <c r="H32" s="284"/>
      <c r="I32" s="284"/>
      <c r="J32" s="285"/>
      <c r="K32" s="285">
        <v>33</v>
      </c>
      <c r="L32" s="286" t="s">
        <v>48</v>
      </c>
      <c r="M32" s="287"/>
      <c r="N32" s="288"/>
      <c r="O32" s="232" t="e">
        <f>O31+((K32+J32)/1440)</f>
        <v>#VALUE!</v>
      </c>
      <c r="P32" s="422">
        <v>0.6590277777777778</v>
      </c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ht="22.5" customHeight="1">
      <c r="A33" s="281"/>
      <c r="B33" s="282" t="s">
        <v>236</v>
      </c>
      <c r="C33" s="283"/>
      <c r="D33" s="282"/>
      <c r="E33" s="284"/>
      <c r="F33" s="282"/>
      <c r="G33" s="282"/>
      <c r="H33" s="284"/>
      <c r="I33" s="284"/>
      <c r="J33" s="285"/>
      <c r="K33" s="285">
        <v>25</v>
      </c>
      <c r="L33" s="286"/>
      <c r="M33" s="287"/>
      <c r="N33" s="288"/>
      <c r="O33" s="232" t="e">
        <f>O32+((K33+J33)/1440)</f>
        <v>#VALUE!</v>
      </c>
      <c r="P33" s="422">
        <v>0.17152777777777775</v>
      </c>
      <c r="Q33" s="11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22.5" customHeight="1">
      <c r="A34" s="290"/>
      <c r="B34" s="290" t="str">
        <f>D29</f>
        <v>Station St</v>
      </c>
      <c r="C34" s="291">
        <f>'Train-Central-Bomaderry-Weekday'!T38</f>
        <v>1.32</v>
      </c>
      <c r="D34" s="290" t="s">
        <v>173</v>
      </c>
      <c r="E34" s="291">
        <f>'Train-Central-Bomaderry-Weekday'!T46</f>
        <v>2.15</v>
      </c>
      <c r="F34" s="290"/>
      <c r="G34" s="327">
        <v>25</v>
      </c>
      <c r="H34" s="292" t="s">
        <v>50</v>
      </c>
      <c r="I34" s="292"/>
      <c r="J34" s="293"/>
      <c r="K34" s="294"/>
      <c r="L34" s="295"/>
      <c r="M34" s="296"/>
      <c r="N34" s="295"/>
      <c r="O34" s="297"/>
      <c r="P34" s="12"/>
      <c r="Q34" s="11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22.5" customHeight="1">
      <c r="A35" s="290"/>
      <c r="B35" s="290" t="str">
        <f>D31</f>
        <v>Albion Park station</v>
      </c>
      <c r="C35" s="291">
        <f>'Train-Central-Bomaderry-Weekday'!Y38</f>
        <v>3.3</v>
      </c>
      <c r="D35" s="290" t="s">
        <v>173</v>
      </c>
      <c r="E35" s="291">
        <f>'Train-Central-Bomaderry-Weekday'!Y46</f>
        <v>4.07</v>
      </c>
      <c r="F35" s="290"/>
      <c r="G35" s="327">
        <v>28</v>
      </c>
      <c r="H35" s="292" t="s">
        <v>50</v>
      </c>
      <c r="I35" s="292"/>
      <c r="J35" s="293"/>
      <c r="K35" s="293"/>
      <c r="L35" s="295"/>
      <c r="M35" s="296"/>
      <c r="N35" s="295"/>
      <c r="O35" s="297"/>
      <c r="P35" s="12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22.5" customHeight="1">
      <c r="A36" s="13"/>
      <c r="B36" s="13"/>
      <c r="C36" s="78" t="s">
        <v>67</v>
      </c>
      <c r="D36" s="13"/>
      <c r="E36" s="14"/>
      <c r="F36" s="14"/>
      <c r="G36" s="14"/>
      <c r="H36" s="15"/>
      <c r="I36" s="15"/>
      <c r="J36" s="16"/>
      <c r="K36" s="16"/>
      <c r="L36" s="17"/>
      <c r="N36" s="17"/>
      <c r="O36" s="19"/>
      <c r="P36" s="12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22.5" customHeight="1">
      <c r="A37" s="53"/>
      <c r="B37" s="56" t="s">
        <v>103</v>
      </c>
      <c r="C37" s="76" t="s">
        <v>48</v>
      </c>
      <c r="D37" s="58" t="s">
        <v>104</v>
      </c>
      <c r="E37" s="56" t="s">
        <v>68</v>
      </c>
      <c r="F37" s="108"/>
      <c r="G37" s="14"/>
      <c r="H37" s="58" t="s">
        <v>50</v>
      </c>
      <c r="I37" s="15"/>
      <c r="J37" s="58" t="s">
        <v>69</v>
      </c>
      <c r="K37" s="91"/>
      <c r="L37" s="351"/>
      <c r="M37" s="352" t="s">
        <v>70</v>
      </c>
      <c r="N37" s="361"/>
      <c r="O37" s="353">
        <f>O4</f>
        <v>0.3645833333333333</v>
      </c>
      <c r="P37" s="354"/>
      <c r="Q37" s="1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31.5" customHeight="1">
      <c r="A38" s="53"/>
      <c r="B38" s="107" t="str">
        <f>B4</f>
        <v>Kiama station</v>
      </c>
      <c r="C38" s="54" t="s">
        <v>71</v>
      </c>
      <c r="D38" s="95" t="str">
        <f>D10</f>
        <v>Saddleback Mountain Reserve timber sign at crest of Reserve</v>
      </c>
      <c r="E38" s="62">
        <f>E10</f>
        <v>7.55</v>
      </c>
      <c r="F38" s="108"/>
      <c r="G38" s="14"/>
      <c r="H38" s="64">
        <f>L10</f>
        <v>45.5</v>
      </c>
      <c r="I38" s="15"/>
      <c r="J38" s="64">
        <f>E38*60/H38</f>
        <v>9.956043956043956</v>
      </c>
      <c r="K38" s="20"/>
      <c r="L38" s="351"/>
      <c r="M38" s="352" t="s">
        <v>72</v>
      </c>
      <c r="N38" s="362"/>
      <c r="O38" s="355" t="str">
        <f>O31</f>
        <v> </v>
      </c>
      <c r="P38" s="354"/>
      <c r="Q38" s="11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22.5" customHeight="1">
      <c r="A39" s="53"/>
      <c r="B39" s="107" t="str">
        <f>D38</f>
        <v>Saddleback Mountain Reserve timber sign at crest of Reserve</v>
      </c>
      <c r="C39" s="107" t="s">
        <v>71</v>
      </c>
      <c r="D39" s="95" t="str">
        <f>D24</f>
        <v>Famous Robertson Pie Shop</v>
      </c>
      <c r="E39" s="62">
        <f>E23-E10</f>
        <v>32.300000000000004</v>
      </c>
      <c r="F39" s="108"/>
      <c r="G39" s="14"/>
      <c r="H39" s="64">
        <f>L23-L10</f>
        <v>135.4</v>
      </c>
      <c r="I39" s="15"/>
      <c r="J39" s="64">
        <f>E39*60/H39</f>
        <v>14.313146233382572</v>
      </c>
      <c r="K39" s="20"/>
      <c r="L39" s="351"/>
      <c r="M39" s="352" t="s">
        <v>73</v>
      </c>
      <c r="N39" s="362"/>
      <c r="O39" s="356" t="e">
        <f>O38-O37</f>
        <v>#VALUE!</v>
      </c>
      <c r="P39" s="354"/>
      <c r="Q39" s="1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22.5" customHeight="1">
      <c r="A40" s="53"/>
      <c r="B40" s="107" t="str">
        <f>D39</f>
        <v>Famous Robertson Pie Shop</v>
      </c>
      <c r="C40" s="107" t="s">
        <v>71</v>
      </c>
      <c r="D40" s="95" t="str">
        <f>D29</f>
        <v>Station St</v>
      </c>
      <c r="E40" s="68">
        <f>E31-E23</f>
        <v>24.900000000000013</v>
      </c>
      <c r="F40" s="108"/>
      <c r="G40" s="14"/>
      <c r="H40" s="69">
        <f>L31-L23</f>
        <v>43.19999999999999</v>
      </c>
      <c r="I40" s="15"/>
      <c r="J40" s="69">
        <f>E40*60/H40</f>
        <v>34.58333333333336</v>
      </c>
      <c r="K40" s="20"/>
      <c r="L40" s="351"/>
      <c r="M40" s="352" t="s">
        <v>74</v>
      </c>
      <c r="N40" s="363"/>
      <c r="O40" s="357">
        <f>K31/1440</f>
        <v>0.15493055555555554</v>
      </c>
      <c r="P40" s="354"/>
      <c r="Q40" s="1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22.5" customHeight="1">
      <c r="A41" s="53"/>
      <c r="B41" s="107" t="s">
        <v>48</v>
      </c>
      <c r="C41" s="107" t="s">
        <v>48</v>
      </c>
      <c r="D41" s="95" t="s">
        <v>48</v>
      </c>
      <c r="E41" s="406">
        <f>SUM(E38:E40)</f>
        <v>64.75000000000001</v>
      </c>
      <c r="F41" s="407"/>
      <c r="G41" s="407"/>
      <c r="H41" s="408">
        <f>SUM(H38:H40)</f>
        <v>224.1</v>
      </c>
      <c r="I41" s="15"/>
      <c r="J41" s="411">
        <f>E41*60/H41</f>
        <v>17.33601070950469</v>
      </c>
      <c r="K41" s="20"/>
      <c r="L41" s="351"/>
      <c r="M41" s="364" t="s">
        <v>75</v>
      </c>
      <c r="N41" s="363"/>
      <c r="O41" s="365">
        <f>J31/1440-O42</f>
        <v>0.05555555555555556</v>
      </c>
      <c r="P41" s="354"/>
      <c r="Q41" s="1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22.5" customHeight="1">
      <c r="A42" s="53"/>
      <c r="B42" s="107" t="s">
        <v>48</v>
      </c>
      <c r="C42" s="107" t="s">
        <v>48</v>
      </c>
      <c r="D42" s="95" t="s">
        <v>48</v>
      </c>
      <c r="E42" s="14"/>
      <c r="F42" s="14"/>
      <c r="G42" s="14"/>
      <c r="H42" s="15"/>
      <c r="I42" s="15"/>
      <c r="J42" s="16"/>
      <c r="K42" s="92"/>
      <c r="L42" s="351"/>
      <c r="M42" s="366" t="s">
        <v>76</v>
      </c>
      <c r="N42" s="351"/>
      <c r="O42" s="367">
        <f>(J11)/1440</f>
        <v>0.010416666666666666</v>
      </c>
      <c r="P42" s="354"/>
      <c r="Q42" s="1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22.5" customHeight="1">
      <c r="A43" s="53"/>
      <c r="B43" s="53"/>
      <c r="C43" s="74"/>
      <c r="D43" s="61"/>
      <c r="E43" s="14"/>
      <c r="F43" s="14"/>
      <c r="G43" s="14"/>
      <c r="H43" s="15"/>
      <c r="I43" s="15"/>
      <c r="J43" s="16"/>
      <c r="K43" s="20"/>
      <c r="L43" s="351"/>
      <c r="M43" s="352" t="s">
        <v>73</v>
      </c>
      <c r="N43" s="351"/>
      <c r="O43" s="368">
        <f>SUM(O40:O42)</f>
        <v>0.22090277777777775</v>
      </c>
      <c r="P43" s="354"/>
      <c r="Q43" s="11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22.5" customHeight="1">
      <c r="A44" s="53"/>
      <c r="B44" s="54"/>
      <c r="C44" s="89" t="s">
        <v>98</v>
      </c>
      <c r="D44" s="61"/>
      <c r="E44" s="62"/>
      <c r="F44" s="55"/>
      <c r="G44" s="55"/>
      <c r="H44" s="64"/>
      <c r="I44" s="55"/>
      <c r="J44" s="55"/>
      <c r="K44" s="57" t="s">
        <v>108</v>
      </c>
      <c r="L44" s="57" t="s">
        <v>108</v>
      </c>
      <c r="M44" s="59" t="s">
        <v>268</v>
      </c>
      <c r="N44" s="55"/>
      <c r="O44" s="63">
        <f>E31</f>
        <v>64.75000000000001</v>
      </c>
      <c r="P44" s="12"/>
      <c r="Q44" s="1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8.75" customHeight="1">
      <c r="A45" s="53"/>
      <c r="B45" s="83" t="s">
        <v>96</v>
      </c>
      <c r="C45" s="83"/>
      <c r="D45" s="83" t="s">
        <v>97</v>
      </c>
      <c r="F45" s="101" t="s">
        <v>143</v>
      </c>
      <c r="G45" s="90"/>
      <c r="H45" s="93"/>
      <c r="K45" s="96" t="s">
        <v>68</v>
      </c>
      <c r="L45" s="91" t="s">
        <v>110</v>
      </c>
      <c r="M45" s="59" t="s">
        <v>267</v>
      </c>
      <c r="N45" s="72"/>
      <c r="O45" s="77">
        <f>I31</f>
        <v>17.30614074406096</v>
      </c>
      <c r="P45" s="12"/>
      <c r="Q45" s="11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ht="37.5" customHeight="1">
      <c r="B46" s="84" t="str">
        <f>D8</f>
        <v>Start - 200m up from Cnr South Kiama Drive and Saddleback Mountain Rd</v>
      </c>
      <c r="D46" s="84" t="str">
        <f>D9</f>
        <v>Saddleback Mtn Rd, at Right turn before tough final 600m to Lookout</v>
      </c>
      <c r="E46" s="98" t="s">
        <v>151</v>
      </c>
      <c r="F46" s="98"/>
      <c r="G46" s="98"/>
      <c r="H46" s="100"/>
      <c r="K46" s="110">
        <f>C9</f>
        <v>4.95</v>
      </c>
      <c r="M46" s="23"/>
      <c r="N46" s="23"/>
      <c r="O46" s="24"/>
      <c r="P46" s="12"/>
      <c r="Q46" s="11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35.25" customHeight="1">
      <c r="A47" s="54">
        <v>1</v>
      </c>
      <c r="B47" s="95" t="str">
        <f>D8</f>
        <v>Start - 200m up from Cnr South Kiama Drive and Saddleback Mountain Rd</v>
      </c>
      <c r="C47" s="95"/>
      <c r="D47" s="84" t="str">
        <f>D10</f>
        <v>Saddleback Mountain Reserve timber sign at crest of Reserve</v>
      </c>
      <c r="E47" s="98" t="s">
        <v>152</v>
      </c>
      <c r="F47" s="98"/>
      <c r="G47" s="98"/>
      <c r="H47" s="100"/>
      <c r="K47" s="24">
        <f>C9+C10</f>
        <v>5.5</v>
      </c>
      <c r="L47" s="23"/>
      <c r="M47" s="25"/>
      <c r="N47" s="25"/>
      <c r="O47" s="25"/>
      <c r="P47" s="12"/>
      <c r="Q47" s="11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27" customHeight="1">
      <c r="A48" s="54">
        <v>2</v>
      </c>
      <c r="B48" s="84" t="s">
        <v>140</v>
      </c>
      <c r="C48" s="81"/>
      <c r="D48" s="84" t="str">
        <f>D21</f>
        <v>Budderoo Plateau 1st KOM Jamberoo Pass</v>
      </c>
      <c r="E48" s="98" t="s">
        <v>141</v>
      </c>
      <c r="F48" s="98"/>
      <c r="G48" s="98"/>
      <c r="H48" s="100"/>
      <c r="K48" s="109">
        <f>E21-E20</f>
        <v>8.150000000000002</v>
      </c>
      <c r="L48" s="25"/>
      <c r="P48" s="12"/>
      <c r="Q48" s="11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22.5" customHeight="1">
      <c r="A49" s="54">
        <v>3</v>
      </c>
      <c r="B49" s="84" t="str">
        <f>B48</f>
        <v>6km Winding Road yellow metal sign</v>
      </c>
      <c r="C49" s="84"/>
      <c r="D49" s="84" t="str">
        <f>D22</f>
        <v>"80km Speed Limit" sign 2nd KOM Jamberoo Pass</v>
      </c>
      <c r="E49" s="98" t="s">
        <v>142</v>
      </c>
      <c r="F49" s="98"/>
      <c r="G49" s="98"/>
      <c r="H49" s="100"/>
      <c r="K49" s="329">
        <f>E22-E20</f>
        <v>18.750000000000004</v>
      </c>
      <c r="L49" s="105">
        <f>COUNT(K46:K49)</f>
        <v>4</v>
      </c>
      <c r="P49" s="12"/>
      <c r="Q49" s="11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22.5" customHeight="1">
      <c r="A50" s="26"/>
      <c r="C50" s="27"/>
      <c r="J50" s="97" t="s">
        <v>48</v>
      </c>
      <c r="K50" s="110">
        <f>K49+K47</f>
        <v>24.250000000000004</v>
      </c>
      <c r="P50" s="28"/>
      <c r="Q50" s="1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22.5" customHeight="1">
      <c r="A51" s="26"/>
      <c r="C51" s="27"/>
      <c r="P51" s="28"/>
      <c r="Q51" s="11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22.5" customHeight="1">
      <c r="A52" s="26"/>
      <c r="C52" s="27"/>
      <c r="P52" s="28"/>
      <c r="Q52" s="11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22.5" customHeight="1">
      <c r="A53" s="26"/>
      <c r="C53" s="27"/>
      <c r="P53" s="28"/>
      <c r="Q53" s="11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22.5" customHeight="1">
      <c r="A54" s="26"/>
      <c r="C54" s="27"/>
      <c r="P54" s="28"/>
      <c r="Q54" s="1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22.5" customHeight="1">
      <c r="A55" s="26"/>
      <c r="C55" s="27"/>
      <c r="P55" s="28"/>
      <c r="Q55" s="11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22.5" customHeight="1">
      <c r="A56" s="29"/>
      <c r="C56" s="27"/>
      <c r="P56" s="28"/>
      <c r="Q56" s="11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36" customHeight="1">
      <c r="A57" s="29"/>
      <c r="C57" s="27"/>
      <c r="Q57" s="11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22.5" customHeight="1">
      <c r="A58" s="29"/>
      <c r="B58" s="29"/>
      <c r="C58" s="30"/>
      <c r="D58" s="31"/>
      <c r="E58" s="31"/>
      <c r="F58" s="31"/>
      <c r="G58" s="31"/>
      <c r="H58" s="31"/>
      <c r="I58" s="31"/>
      <c r="J58" s="31"/>
      <c r="K58" s="32"/>
      <c r="L58" s="33"/>
      <c r="M58" s="32"/>
      <c r="N58" s="32"/>
      <c r="O58" s="34"/>
      <c r="Q58" s="11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ht="22.5" customHeight="1">
      <c r="A59" s="29"/>
      <c r="B59" s="29"/>
      <c r="C59" s="30"/>
      <c r="D59" s="31"/>
      <c r="E59" s="31"/>
      <c r="F59" s="31"/>
      <c r="G59" s="31"/>
      <c r="H59" s="31"/>
      <c r="I59" s="31"/>
      <c r="J59" s="31"/>
      <c r="K59" s="32"/>
      <c r="L59" s="33"/>
      <c r="M59" s="32"/>
      <c r="N59" s="32"/>
      <c r="O59" s="34"/>
      <c r="Q59" s="11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22.5" customHeight="1">
      <c r="A60" s="29"/>
      <c r="B60" s="29"/>
      <c r="C60" s="30"/>
      <c r="D60" s="31"/>
      <c r="E60" s="31"/>
      <c r="F60" s="31"/>
      <c r="G60" s="31"/>
      <c r="H60" s="31"/>
      <c r="I60" s="31"/>
      <c r="J60" s="31"/>
      <c r="K60" s="32"/>
      <c r="L60" s="33"/>
      <c r="M60" s="35"/>
      <c r="N60" s="32"/>
      <c r="O60" s="34"/>
      <c r="Q60" s="11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22.5" customHeight="1">
      <c r="A61" s="29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3"/>
      <c r="M61" s="32"/>
      <c r="N61" s="32"/>
      <c r="O61" s="34"/>
      <c r="Q61" s="11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3:33" ht="22.5" customHeight="1">
      <c r="C62" s="27"/>
      <c r="Q62" s="11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22.5" customHeight="1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2"/>
      <c r="L63" s="33"/>
      <c r="M63" s="32"/>
      <c r="N63" s="32"/>
      <c r="O63" s="34"/>
      <c r="Q63" s="11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22.5" customHeight="1">
      <c r="A64" s="29"/>
      <c r="B64" s="29"/>
      <c r="C64" s="30"/>
      <c r="D64" s="31"/>
      <c r="E64" s="31"/>
      <c r="F64" s="31"/>
      <c r="G64" s="31"/>
      <c r="H64" s="32"/>
      <c r="I64" s="32"/>
      <c r="J64" s="32"/>
      <c r="K64" s="33"/>
      <c r="L64" s="33"/>
      <c r="M64" s="33"/>
      <c r="N64" s="33"/>
      <c r="O64" s="34"/>
      <c r="Q64" s="11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26.25">
      <c r="A65" s="29"/>
      <c r="B65" s="29"/>
      <c r="C65" s="30"/>
      <c r="D65" s="31"/>
      <c r="E65" s="31"/>
      <c r="F65" s="31"/>
      <c r="G65" s="31"/>
      <c r="H65" s="31"/>
      <c r="I65" s="31"/>
      <c r="J65" s="31"/>
      <c r="K65" s="33"/>
      <c r="L65" s="33"/>
      <c r="M65" s="33"/>
      <c r="N65" s="33"/>
      <c r="O65" s="34"/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26.25">
      <c r="A66" s="29"/>
      <c r="B66" s="29"/>
      <c r="C66" s="30"/>
      <c r="D66" s="36"/>
      <c r="E66" s="36"/>
      <c r="F66" s="36"/>
      <c r="G66" s="36"/>
      <c r="H66" s="37"/>
      <c r="I66" s="37"/>
      <c r="J66" s="37"/>
      <c r="K66" s="38"/>
      <c r="L66" s="38"/>
      <c r="M66" s="38"/>
      <c r="N66" s="38"/>
      <c r="O66" s="39"/>
      <c r="Q66" s="11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26.25">
      <c r="A67" s="29"/>
      <c r="B67" s="29"/>
      <c r="C67" s="30"/>
      <c r="D67" s="31"/>
      <c r="E67" s="31"/>
      <c r="F67" s="31"/>
      <c r="G67" s="31"/>
      <c r="H67" s="32"/>
      <c r="I67" s="32"/>
      <c r="J67" s="32"/>
      <c r="K67" s="33"/>
      <c r="L67" s="33"/>
      <c r="M67" s="33"/>
      <c r="N67" s="33"/>
      <c r="O67" s="39"/>
      <c r="Q67" s="11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ht="26.25">
      <c r="A68" s="29"/>
      <c r="B68" s="29"/>
      <c r="C68" s="30"/>
      <c r="D68" s="31"/>
      <c r="E68" s="31"/>
      <c r="F68" s="31"/>
      <c r="G68" s="31"/>
      <c r="H68" s="32"/>
      <c r="I68" s="32"/>
      <c r="J68" s="32"/>
      <c r="K68" s="32"/>
      <c r="L68" s="33"/>
      <c r="M68" s="32"/>
      <c r="N68" s="32"/>
      <c r="O68" s="34"/>
      <c r="Q68" s="11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26.25">
      <c r="A69" s="29"/>
      <c r="B69" s="29"/>
      <c r="C69" s="30"/>
      <c r="D69" s="40"/>
      <c r="E69" s="40"/>
      <c r="F69" s="40"/>
      <c r="G69" s="40"/>
      <c r="H69" s="31"/>
      <c r="I69" s="31"/>
      <c r="J69" s="31"/>
      <c r="K69" s="32"/>
      <c r="L69" s="32"/>
      <c r="M69" s="32"/>
      <c r="N69" s="32"/>
      <c r="O69" s="34"/>
      <c r="Q69" s="11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ht="26.25">
      <c r="A70" s="29"/>
      <c r="B70" s="29"/>
      <c r="C70" s="30"/>
      <c r="D70" s="41"/>
      <c r="E70" s="41"/>
      <c r="F70" s="41"/>
      <c r="G70" s="41"/>
      <c r="H70" s="31"/>
      <c r="I70" s="31"/>
      <c r="J70" s="31"/>
      <c r="K70" s="32"/>
      <c r="L70" s="32"/>
      <c r="M70" s="32"/>
      <c r="N70" s="32"/>
      <c r="O70" s="34"/>
      <c r="Q70" s="11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ht="26.2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3"/>
      <c r="L71" s="33"/>
      <c r="M71" s="33"/>
      <c r="N71" s="33"/>
      <c r="O71" s="39"/>
      <c r="Q71" s="11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ht="26.25">
      <c r="A72" s="29"/>
      <c r="B72" s="29"/>
      <c r="C72" s="30"/>
      <c r="D72" s="31"/>
      <c r="E72" s="31"/>
      <c r="F72" s="31"/>
      <c r="G72" s="31"/>
      <c r="H72" s="32"/>
      <c r="I72" s="32"/>
      <c r="J72" s="32"/>
      <c r="K72" s="33"/>
      <c r="L72" s="33"/>
      <c r="M72" s="33"/>
      <c r="N72" s="33"/>
      <c r="O72" s="39"/>
      <c r="Q72" s="11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ht="26.25">
      <c r="A73" s="29"/>
      <c r="B73" s="29"/>
      <c r="C73" s="30"/>
      <c r="D73" s="31"/>
      <c r="E73" s="31"/>
      <c r="F73" s="31"/>
      <c r="G73" s="31"/>
      <c r="H73" s="32"/>
      <c r="I73" s="32"/>
      <c r="J73" s="32"/>
      <c r="K73" s="33"/>
      <c r="L73" s="33"/>
      <c r="M73" s="33"/>
      <c r="N73" s="33"/>
      <c r="O73" s="39"/>
      <c r="Q73" s="11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ht="26.2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2"/>
      <c r="O74" s="34"/>
      <c r="Q74" s="11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ht="26.25">
      <c r="A75" s="29"/>
      <c r="B75" s="29"/>
      <c r="C75" s="30"/>
      <c r="D75" s="31"/>
      <c r="E75" s="31"/>
      <c r="F75" s="31"/>
      <c r="G75" s="31"/>
      <c r="H75" s="31"/>
      <c r="I75" s="31"/>
      <c r="J75" s="31"/>
      <c r="K75" s="32"/>
      <c r="L75" s="32"/>
      <c r="M75" s="32"/>
      <c r="N75" s="32"/>
      <c r="O75" s="34"/>
      <c r="Q75" s="11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2" ht="16.5">
      <c r="A76" s="29"/>
      <c r="B76" s="29"/>
      <c r="C76" s="30"/>
      <c r="D76" s="31"/>
      <c r="E76" s="31"/>
      <c r="F76" s="31"/>
      <c r="G76" s="31"/>
      <c r="H76" s="31"/>
      <c r="I76" s="31"/>
      <c r="J76" s="31"/>
      <c r="K76" s="32"/>
      <c r="L76" s="32"/>
      <c r="M76" s="32"/>
      <c r="N76" s="32"/>
      <c r="O76" s="34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3"/>
    </row>
    <row r="77" spans="1:32" ht="16.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2"/>
      <c r="O77" s="34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3"/>
    </row>
    <row r="78" spans="1:32" ht="16.5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2"/>
      <c r="L78" s="32"/>
      <c r="M78" s="32"/>
      <c r="N78" s="32"/>
      <c r="O78" s="34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3"/>
    </row>
    <row r="79" spans="1:32" ht="16.5">
      <c r="A79" s="29"/>
      <c r="B79" s="29"/>
      <c r="C79" s="30"/>
      <c r="D79" s="31"/>
      <c r="E79" s="31"/>
      <c r="F79" s="31"/>
      <c r="G79" s="31"/>
      <c r="H79" s="32"/>
      <c r="I79" s="32"/>
      <c r="J79" s="32"/>
      <c r="K79" s="33"/>
      <c r="L79" s="33"/>
      <c r="M79" s="33"/>
      <c r="N79" s="33"/>
      <c r="O79" s="34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3"/>
    </row>
    <row r="80" spans="1:32" ht="16.5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3"/>
      <c r="L80" s="33"/>
      <c r="M80" s="33"/>
      <c r="N80" s="33"/>
      <c r="O80" s="34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3"/>
    </row>
    <row r="81" spans="1:32" ht="16.5">
      <c r="A81" s="29"/>
      <c r="B81" s="29"/>
      <c r="C81" s="30"/>
      <c r="D81" s="36"/>
      <c r="E81" s="36"/>
      <c r="F81" s="36"/>
      <c r="G81" s="36"/>
      <c r="H81" s="37"/>
      <c r="I81" s="37"/>
      <c r="J81" s="37"/>
      <c r="K81" s="38"/>
      <c r="L81" s="38"/>
      <c r="M81" s="38"/>
      <c r="N81" s="38"/>
      <c r="O81" s="39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3"/>
    </row>
    <row r="82" spans="1:32" ht="16.5">
      <c r="A82" s="29"/>
      <c r="B82" s="29"/>
      <c r="C82" s="30"/>
      <c r="D82" s="31"/>
      <c r="E82" s="31"/>
      <c r="F82" s="31"/>
      <c r="G82" s="31"/>
      <c r="H82" s="32"/>
      <c r="I82" s="32"/>
      <c r="J82" s="32"/>
      <c r="K82" s="33"/>
      <c r="L82" s="33"/>
      <c r="M82" s="33"/>
      <c r="N82" s="33"/>
      <c r="O82" s="39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3"/>
    </row>
    <row r="83" spans="1:32" ht="16.5">
      <c r="A83" s="29"/>
      <c r="B83" s="29"/>
      <c r="C83" s="30"/>
      <c r="D83" s="31"/>
      <c r="E83" s="31"/>
      <c r="F83" s="31"/>
      <c r="G83" s="31"/>
      <c r="H83" s="32"/>
      <c r="I83" s="32"/>
      <c r="J83" s="32"/>
      <c r="K83" s="32"/>
      <c r="L83" s="32"/>
      <c r="M83" s="32"/>
      <c r="N83" s="32"/>
      <c r="O83" s="34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3"/>
    </row>
    <row r="84" spans="1:32" ht="16.5">
      <c r="A84" s="29"/>
      <c r="B84" s="29"/>
      <c r="C84" s="30"/>
      <c r="D84" s="40"/>
      <c r="E84" s="40"/>
      <c r="F84" s="40"/>
      <c r="G84" s="40"/>
      <c r="H84" s="31"/>
      <c r="I84" s="31"/>
      <c r="J84" s="31"/>
      <c r="K84" s="32"/>
      <c r="L84" s="32"/>
      <c r="M84" s="32"/>
      <c r="N84" s="32"/>
      <c r="O84" s="3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3"/>
    </row>
    <row r="85" spans="1:32" ht="16.5">
      <c r="A85" s="29"/>
      <c r="B85" s="29"/>
      <c r="C85" s="30"/>
      <c r="D85" s="41"/>
      <c r="E85" s="41"/>
      <c r="F85" s="41"/>
      <c r="G85" s="41"/>
      <c r="H85" s="31"/>
      <c r="I85" s="31"/>
      <c r="J85" s="31"/>
      <c r="K85" s="32"/>
      <c r="L85" s="32"/>
      <c r="M85" s="32"/>
      <c r="N85" s="32"/>
      <c r="O85" s="34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3"/>
    </row>
    <row r="86" spans="1:32" ht="16.5">
      <c r="A86" s="29"/>
      <c r="B86" s="29"/>
      <c r="C86" s="30"/>
      <c r="D86" s="31"/>
      <c r="E86" s="31"/>
      <c r="F86" s="31"/>
      <c r="G86" s="31"/>
      <c r="H86" s="32"/>
      <c r="I86" s="32"/>
      <c r="J86" s="32"/>
      <c r="K86" s="33"/>
      <c r="L86" s="33"/>
      <c r="M86" s="33"/>
      <c r="N86" s="33"/>
      <c r="O86" s="39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3"/>
    </row>
    <row r="87" spans="1:32" ht="16.5">
      <c r="A87" s="29"/>
      <c r="B87" s="29"/>
      <c r="C87" s="30"/>
      <c r="D87" s="31"/>
      <c r="E87" s="31"/>
      <c r="F87" s="31"/>
      <c r="G87" s="31"/>
      <c r="H87" s="32"/>
      <c r="I87" s="32"/>
      <c r="J87" s="32"/>
      <c r="K87" s="33"/>
      <c r="L87" s="33"/>
      <c r="M87" s="33"/>
      <c r="N87" s="33"/>
      <c r="O87" s="39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3"/>
    </row>
    <row r="88" spans="1:32" ht="16.5">
      <c r="A88" s="29"/>
      <c r="B88" s="29"/>
      <c r="C88" s="30"/>
      <c r="D88" s="31"/>
      <c r="E88" s="31"/>
      <c r="F88" s="31"/>
      <c r="G88" s="31"/>
      <c r="H88" s="32"/>
      <c r="I88" s="32"/>
      <c r="J88" s="32"/>
      <c r="K88" s="33"/>
      <c r="L88" s="33"/>
      <c r="M88" s="33"/>
      <c r="N88" s="33"/>
      <c r="O88" s="39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3"/>
    </row>
    <row r="89" spans="1:32" ht="16.5">
      <c r="A89" s="29"/>
      <c r="B89" s="29"/>
      <c r="C89" s="30"/>
      <c r="D89" s="31"/>
      <c r="E89" s="31"/>
      <c r="F89" s="31"/>
      <c r="G89" s="31"/>
      <c r="H89" s="31"/>
      <c r="I89" s="31"/>
      <c r="J89" s="31"/>
      <c r="K89" s="32"/>
      <c r="L89" s="32"/>
      <c r="M89" s="32"/>
      <c r="N89" s="32"/>
      <c r="O89" s="34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3"/>
    </row>
    <row r="90" spans="1:32" ht="16.5">
      <c r="A90" s="29"/>
      <c r="B90" s="29"/>
      <c r="C90" s="30"/>
      <c r="D90" s="31"/>
      <c r="E90" s="31"/>
      <c r="F90" s="31"/>
      <c r="G90" s="31"/>
      <c r="H90" s="31"/>
      <c r="I90" s="31"/>
      <c r="J90" s="31"/>
      <c r="K90" s="32"/>
      <c r="L90" s="32"/>
      <c r="M90" s="32"/>
      <c r="N90" s="32"/>
      <c r="O90" s="34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3"/>
    </row>
    <row r="91" spans="1:32" ht="16.5">
      <c r="A91" s="29"/>
      <c r="B91" s="29"/>
      <c r="C91" s="30"/>
      <c r="D91" s="31"/>
      <c r="E91" s="31"/>
      <c r="F91" s="31"/>
      <c r="G91" s="31"/>
      <c r="H91" s="31"/>
      <c r="I91" s="31"/>
      <c r="J91" s="31"/>
      <c r="K91" s="32"/>
      <c r="L91" s="32"/>
      <c r="M91" s="32"/>
      <c r="N91" s="32"/>
      <c r="O91" s="34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3"/>
    </row>
    <row r="92" spans="1:32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2"/>
      <c r="O92" s="34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3"/>
    </row>
    <row r="93" spans="1:32" ht="16.5">
      <c r="A93" s="29"/>
      <c r="B93" s="29"/>
      <c r="C93" s="30"/>
      <c r="D93" s="31"/>
      <c r="E93" s="31"/>
      <c r="F93" s="31"/>
      <c r="G93" s="31"/>
      <c r="H93" s="31"/>
      <c r="I93" s="31"/>
      <c r="J93" s="31"/>
      <c r="K93" s="32"/>
      <c r="L93" s="32"/>
      <c r="M93" s="32"/>
      <c r="N93" s="32"/>
      <c r="O93" s="34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3"/>
    </row>
    <row r="94" spans="1:32" ht="16.5">
      <c r="A94" s="29"/>
      <c r="B94" s="29"/>
      <c r="C94" s="30"/>
      <c r="D94" s="31"/>
      <c r="E94" s="31"/>
      <c r="F94" s="31"/>
      <c r="G94" s="31"/>
      <c r="H94" s="32"/>
      <c r="I94" s="32"/>
      <c r="J94" s="32"/>
      <c r="K94" s="33"/>
      <c r="L94" s="33"/>
      <c r="M94" s="33"/>
      <c r="N94" s="33"/>
      <c r="O94" s="34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3"/>
    </row>
    <row r="95" spans="1:32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3"/>
      <c r="L95" s="33"/>
      <c r="M95" s="33"/>
      <c r="N95" s="33"/>
      <c r="O95" s="34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3"/>
    </row>
    <row r="96" spans="1:32" ht="16.5">
      <c r="A96" s="29"/>
      <c r="B96" s="29"/>
      <c r="C96" s="30"/>
      <c r="D96" s="36"/>
      <c r="E96" s="36"/>
      <c r="F96" s="36"/>
      <c r="G96" s="36"/>
      <c r="H96" s="37"/>
      <c r="I96" s="37"/>
      <c r="J96" s="37"/>
      <c r="K96" s="38"/>
      <c r="L96" s="38"/>
      <c r="M96" s="38"/>
      <c r="N96" s="38"/>
      <c r="O96" s="39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3"/>
    </row>
    <row r="97" spans="1:32" ht="16.5">
      <c r="A97" s="29"/>
      <c r="B97" s="29"/>
      <c r="C97" s="30"/>
      <c r="D97" s="31"/>
      <c r="E97" s="31"/>
      <c r="F97" s="31"/>
      <c r="G97" s="31"/>
      <c r="H97" s="32"/>
      <c r="I97" s="32"/>
      <c r="J97" s="32"/>
      <c r="K97" s="33"/>
      <c r="L97" s="33"/>
      <c r="M97" s="33"/>
      <c r="N97" s="33"/>
      <c r="O97" s="39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3"/>
    </row>
    <row r="98" spans="1:32" ht="16.5">
      <c r="A98" s="29"/>
      <c r="B98" s="29"/>
      <c r="C98" s="30"/>
      <c r="D98" s="31"/>
      <c r="E98" s="31"/>
      <c r="F98" s="31"/>
      <c r="G98" s="31"/>
      <c r="H98" s="31"/>
      <c r="I98" s="31"/>
      <c r="J98" s="31"/>
      <c r="K98" s="32"/>
      <c r="L98" s="32"/>
      <c r="M98" s="32"/>
      <c r="N98" s="32"/>
      <c r="O98" s="34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3"/>
    </row>
    <row r="99" spans="1:32" ht="16.5">
      <c r="A99" s="29"/>
      <c r="B99" s="29"/>
      <c r="C99" s="30"/>
      <c r="D99" s="40"/>
      <c r="E99" s="40"/>
      <c r="F99" s="40"/>
      <c r="G99" s="40"/>
      <c r="H99" s="31"/>
      <c r="I99" s="31"/>
      <c r="J99" s="31"/>
      <c r="K99" s="32"/>
      <c r="L99" s="32"/>
      <c r="M99" s="32"/>
      <c r="N99" s="32"/>
      <c r="O99" s="34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3"/>
    </row>
    <row r="100" spans="1:32" ht="16.5">
      <c r="A100" s="29"/>
      <c r="B100" s="29"/>
      <c r="C100" s="30"/>
      <c r="D100" s="44"/>
      <c r="E100" s="44"/>
      <c r="F100" s="44"/>
      <c r="G100" s="44"/>
      <c r="H100" s="31"/>
      <c r="I100" s="31"/>
      <c r="J100" s="31"/>
      <c r="K100" s="32"/>
      <c r="L100" s="32"/>
      <c r="M100" s="32"/>
      <c r="N100" s="32"/>
      <c r="O100" s="34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3"/>
    </row>
    <row r="101" spans="1:32" ht="16.5">
      <c r="A101" s="29"/>
      <c r="B101" s="29"/>
      <c r="C101" s="30"/>
      <c r="D101" s="31"/>
      <c r="E101" s="31"/>
      <c r="F101" s="31"/>
      <c r="G101" s="31"/>
      <c r="H101" s="32"/>
      <c r="I101" s="32"/>
      <c r="J101" s="32"/>
      <c r="K101" s="33"/>
      <c r="L101" s="33"/>
      <c r="M101" s="33"/>
      <c r="N101" s="33"/>
      <c r="O101" s="39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3"/>
    </row>
    <row r="102" spans="1:32" ht="16.5">
      <c r="A102" s="29"/>
      <c r="B102" s="29"/>
      <c r="C102" s="30"/>
      <c r="D102" s="31"/>
      <c r="E102" s="31"/>
      <c r="F102" s="31"/>
      <c r="G102" s="31"/>
      <c r="H102" s="32"/>
      <c r="I102" s="32"/>
      <c r="J102" s="32"/>
      <c r="K102" s="33"/>
      <c r="L102" s="33"/>
      <c r="M102" s="33"/>
      <c r="N102" s="33"/>
      <c r="O102" s="39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3"/>
    </row>
    <row r="103" spans="1:32" ht="16.5">
      <c r="A103" s="29"/>
      <c r="B103" s="29"/>
      <c r="C103" s="30"/>
      <c r="D103" s="31"/>
      <c r="E103" s="31"/>
      <c r="F103" s="31"/>
      <c r="G103" s="31"/>
      <c r="H103" s="31"/>
      <c r="I103" s="31"/>
      <c r="J103" s="31"/>
      <c r="K103" s="32"/>
      <c r="L103" s="32"/>
      <c r="M103" s="32"/>
      <c r="N103" s="32"/>
      <c r="O103" s="34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3"/>
    </row>
    <row r="104" spans="1:32" ht="16.5">
      <c r="A104" s="29"/>
      <c r="B104" s="29"/>
      <c r="C104" s="30"/>
      <c r="D104" s="31"/>
      <c r="E104" s="31"/>
      <c r="F104" s="31"/>
      <c r="G104" s="31"/>
      <c r="H104" s="31"/>
      <c r="I104" s="31"/>
      <c r="J104" s="31"/>
      <c r="K104" s="32"/>
      <c r="L104" s="32"/>
      <c r="M104" s="32"/>
      <c r="N104" s="32"/>
      <c r="O104" s="34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3"/>
    </row>
    <row r="105" spans="1:32" ht="16.5">
      <c r="A105" s="29"/>
      <c r="B105" s="29"/>
      <c r="C105" s="30"/>
      <c r="D105" s="31"/>
      <c r="E105" s="31"/>
      <c r="F105" s="31"/>
      <c r="G105" s="31"/>
      <c r="H105" s="31"/>
      <c r="I105" s="31"/>
      <c r="J105" s="31"/>
      <c r="K105" s="32"/>
      <c r="L105" s="32"/>
      <c r="M105" s="32"/>
      <c r="N105" s="32"/>
      <c r="O105" s="34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3"/>
    </row>
    <row r="106" spans="1:32" ht="16.5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2"/>
      <c r="L106" s="32"/>
      <c r="M106" s="32"/>
      <c r="N106" s="32"/>
      <c r="O106" s="34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3"/>
    </row>
    <row r="107" spans="1:32" ht="16.5">
      <c r="A107" s="29"/>
      <c r="B107" s="29"/>
      <c r="C107" s="30"/>
      <c r="D107" s="31"/>
      <c r="E107" s="31"/>
      <c r="F107" s="31"/>
      <c r="G107" s="31"/>
      <c r="H107" s="31"/>
      <c r="I107" s="31"/>
      <c r="J107" s="31"/>
      <c r="K107" s="32"/>
      <c r="L107" s="32"/>
      <c r="M107" s="32"/>
      <c r="N107" s="32"/>
      <c r="O107" s="34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3"/>
    </row>
    <row r="108" spans="1:32" ht="16.5">
      <c r="A108" s="29"/>
      <c r="B108" s="29"/>
      <c r="C108" s="30"/>
      <c r="D108" s="31"/>
      <c r="E108" s="31"/>
      <c r="F108" s="31"/>
      <c r="G108" s="31"/>
      <c r="H108" s="32"/>
      <c r="I108" s="32"/>
      <c r="J108" s="32"/>
      <c r="K108" s="33"/>
      <c r="L108" s="33"/>
      <c r="M108" s="33"/>
      <c r="N108" s="33"/>
      <c r="O108" s="34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3"/>
    </row>
    <row r="109" spans="1:32" ht="16.5">
      <c r="A109" s="29"/>
      <c r="B109" s="29"/>
      <c r="C109" s="30"/>
      <c r="D109" s="31"/>
      <c r="E109" s="31"/>
      <c r="F109" s="31"/>
      <c r="G109" s="31"/>
      <c r="H109" s="31"/>
      <c r="I109" s="31"/>
      <c r="J109" s="31"/>
      <c r="K109" s="33"/>
      <c r="L109" s="33"/>
      <c r="M109" s="33"/>
      <c r="N109" s="33"/>
      <c r="O109" s="34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3"/>
    </row>
    <row r="110" spans="1:32" ht="16.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N110" s="45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3"/>
    </row>
    <row r="111" spans="1:32" ht="16.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N111" s="45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3"/>
    </row>
    <row r="112" spans="1:32" ht="16.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N112" s="45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3"/>
    </row>
    <row r="113" spans="1:32" ht="16.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N113" s="45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3"/>
    </row>
    <row r="114" spans="1:32" ht="16.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N114" s="45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3"/>
    </row>
    <row r="115" spans="1:32" ht="16.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N115" s="45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3"/>
    </row>
    <row r="116" spans="1:32" ht="16.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N116" s="45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3"/>
    </row>
    <row r="117" spans="1:32" ht="16.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N117" s="45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3"/>
    </row>
    <row r="118" spans="1:32" ht="16.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N118" s="45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3"/>
    </row>
    <row r="119" spans="1:32" ht="16.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N119" s="45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3"/>
    </row>
    <row r="120" spans="1:32" ht="16.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N120" s="45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3"/>
    </row>
    <row r="121" spans="1:32" ht="16.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N121" s="45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3"/>
    </row>
    <row r="122" spans="1:32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N122" s="45"/>
      <c r="AF122" s="29"/>
    </row>
    <row r="123" spans="1:32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N123" s="45"/>
      <c r="AF123" s="29"/>
    </row>
    <row r="124" spans="1:32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N124" s="45"/>
      <c r="AF124" s="29"/>
    </row>
    <row r="125" spans="1:32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N125" s="45"/>
      <c r="AF125" s="29"/>
    </row>
    <row r="126" spans="1:32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N126" s="45"/>
      <c r="AF126" s="29"/>
    </row>
    <row r="127" spans="1:32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N127" s="45"/>
      <c r="AF127" s="29"/>
    </row>
    <row r="128" spans="1:32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N128" s="45"/>
      <c r="AF128" s="29"/>
    </row>
    <row r="129" spans="1:32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N129" s="45"/>
      <c r="AF129" s="29"/>
    </row>
    <row r="130" spans="1:32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N130" s="45"/>
      <c r="AF130" s="29"/>
    </row>
    <row r="131" spans="1:32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N131" s="45"/>
      <c r="AF131" s="29"/>
    </row>
    <row r="132" spans="1:32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N132" s="45"/>
      <c r="AF132" s="29"/>
    </row>
    <row r="133" spans="1:32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N133" s="45"/>
      <c r="AF133" s="29"/>
    </row>
    <row r="134" spans="1:32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N134" s="45"/>
      <c r="AF134" s="29"/>
    </row>
    <row r="135" spans="1:32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N135" s="45"/>
      <c r="AF135" s="29"/>
    </row>
    <row r="136" spans="1:32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N136" s="45"/>
      <c r="AF136" s="29"/>
    </row>
    <row r="137" spans="1:32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N137" s="45"/>
      <c r="AF137" s="29"/>
    </row>
    <row r="138" spans="1:32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N138" s="45"/>
      <c r="AF138" s="29"/>
    </row>
    <row r="139" spans="1:32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N139" s="45"/>
      <c r="AF139" s="29"/>
    </row>
    <row r="140" spans="1:32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N140" s="45"/>
      <c r="AF140" s="29"/>
    </row>
    <row r="141" spans="1:32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N141" s="45"/>
      <c r="AF141" s="29"/>
    </row>
    <row r="142" spans="1:32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N142" s="45"/>
      <c r="AF142" s="29"/>
    </row>
    <row r="143" spans="1:32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N143" s="45"/>
      <c r="AF143" s="29"/>
    </row>
    <row r="144" spans="1:32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N144" s="45"/>
      <c r="AF144" s="29"/>
    </row>
    <row r="145" spans="1:32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N145" s="45"/>
      <c r="AF145" s="29"/>
    </row>
    <row r="146" spans="1:32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N146" s="45"/>
      <c r="AF146" s="29"/>
    </row>
    <row r="147" spans="1:32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N147" s="45"/>
      <c r="AF147" s="29"/>
    </row>
    <row r="148" spans="1:32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N148" s="45"/>
      <c r="AF148" s="29"/>
    </row>
    <row r="149" spans="1:32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N149" s="45"/>
      <c r="AF149" s="29"/>
    </row>
    <row r="150" spans="1:32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N150" s="45"/>
      <c r="AF150" s="29"/>
    </row>
    <row r="151" spans="1:32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N151" s="45"/>
      <c r="AF151" s="29"/>
    </row>
    <row r="152" spans="1:32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N152" s="45"/>
      <c r="AF152" s="29"/>
    </row>
    <row r="153" spans="1:32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N153" s="45"/>
      <c r="AF153" s="29"/>
    </row>
    <row r="154" spans="1:32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N154" s="45"/>
      <c r="AF154" s="29"/>
    </row>
    <row r="155" spans="1:32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N155" s="45"/>
      <c r="AF155" s="29"/>
    </row>
    <row r="156" spans="1:32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N156" s="45"/>
      <c r="AF156" s="29"/>
    </row>
    <row r="157" spans="1:32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N157" s="45"/>
      <c r="AF157" s="29"/>
    </row>
    <row r="158" spans="1:32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N158" s="45"/>
      <c r="AF158" s="29"/>
    </row>
    <row r="159" spans="1:32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N159" s="45"/>
      <c r="AF159" s="29"/>
    </row>
    <row r="160" spans="1:32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N160" s="45"/>
      <c r="AF160" s="29"/>
    </row>
    <row r="161" spans="1:32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N161" s="45"/>
      <c r="AF161" s="29"/>
    </row>
    <row r="162" spans="1:32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N162" s="45"/>
      <c r="AF162" s="29"/>
    </row>
    <row r="163" spans="1:32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N163" s="45"/>
      <c r="AF163" s="29"/>
    </row>
    <row r="164" spans="1:32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N164" s="45"/>
      <c r="AF164" s="29"/>
    </row>
    <row r="165" spans="1:32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N165" s="45"/>
      <c r="AF165" s="29"/>
    </row>
    <row r="166" spans="1:32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N166" s="45"/>
      <c r="AF166" s="29"/>
    </row>
    <row r="167" spans="1:32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N167" s="45"/>
      <c r="AF167" s="29"/>
    </row>
    <row r="168" spans="1:32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N168" s="45"/>
      <c r="AF168" s="29"/>
    </row>
    <row r="169" spans="1:32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N169" s="45"/>
      <c r="AF169" s="29"/>
    </row>
    <row r="170" spans="1:32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N170" s="45"/>
      <c r="AF170" s="29"/>
    </row>
    <row r="171" spans="1:32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N171" s="45"/>
      <c r="AF171" s="29"/>
    </row>
    <row r="172" spans="1:32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N172" s="45"/>
      <c r="AF172" s="29"/>
    </row>
    <row r="173" spans="1:32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N173" s="45"/>
      <c r="AF173" s="29"/>
    </row>
    <row r="174" spans="1:32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N174" s="45"/>
      <c r="AF174" s="29"/>
    </row>
    <row r="175" spans="1:32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N175" s="45"/>
      <c r="AF175" s="29"/>
    </row>
    <row r="176" spans="1:32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N176" s="45"/>
      <c r="AF176" s="29"/>
    </row>
    <row r="177" spans="1:32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N177" s="45"/>
      <c r="AF177" s="29"/>
    </row>
    <row r="178" spans="1:32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N178" s="45"/>
      <c r="AF178" s="29"/>
    </row>
    <row r="179" spans="1:32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N179" s="45"/>
      <c r="AF179" s="29"/>
    </row>
    <row r="180" spans="1:32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N180" s="45"/>
      <c r="AF180" s="29"/>
    </row>
    <row r="181" spans="1:32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N181" s="45"/>
      <c r="AF181" s="29"/>
    </row>
    <row r="182" spans="1:32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N182" s="45"/>
      <c r="AF182" s="29"/>
    </row>
    <row r="183" spans="1:32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N183" s="45"/>
      <c r="AF183" s="29"/>
    </row>
    <row r="184" spans="1:32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  <c r="N184" s="45"/>
      <c r="AF184" s="29"/>
    </row>
    <row r="185" spans="1:32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  <c r="N185" s="45"/>
      <c r="AF185" s="29"/>
    </row>
    <row r="186" spans="1:32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  <c r="N186" s="45"/>
      <c r="AF186" s="29"/>
    </row>
    <row r="187" spans="1:32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  <c r="N187" s="45"/>
      <c r="AF187" s="29"/>
    </row>
    <row r="188" spans="1:32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  <c r="N188" s="45"/>
      <c r="AF188" s="29"/>
    </row>
    <row r="189" spans="1:32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  <c r="N189" s="45"/>
      <c r="AF189" s="29"/>
    </row>
    <row r="190" spans="1:32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  <c r="N190" s="45"/>
      <c r="AF190" s="29"/>
    </row>
    <row r="191" spans="1:32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  <c r="N191" s="45"/>
      <c r="AF191" s="29"/>
    </row>
    <row r="192" spans="1:32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  <c r="N192" s="45"/>
      <c r="AF192" s="29"/>
    </row>
    <row r="193" spans="1:32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  <c r="N193" s="45"/>
      <c r="AF193" s="29"/>
    </row>
    <row r="194" spans="1:32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  <c r="N194" s="45"/>
      <c r="AF194" s="29"/>
    </row>
    <row r="195" spans="1:14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  <c r="N195" s="45"/>
    </row>
    <row r="196" spans="1:14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  <c r="N196" s="45"/>
    </row>
    <row r="197" spans="1:14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  <c r="N197" s="45"/>
    </row>
    <row r="198" spans="1:14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  <c r="N198" s="45"/>
    </row>
    <row r="199" spans="1:14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  <c r="N199" s="45"/>
    </row>
    <row r="200" spans="1:14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  <c r="N200" s="45"/>
    </row>
    <row r="201" spans="1:14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  <c r="N201" s="45"/>
    </row>
    <row r="202" spans="1:14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  <c r="N202" s="45"/>
    </row>
    <row r="203" spans="1:14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  <c r="N203" s="45"/>
    </row>
    <row r="204" spans="1:14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  <c r="N204" s="45"/>
    </row>
    <row r="205" spans="1:14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  <c r="N205" s="45"/>
    </row>
    <row r="206" spans="1:14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  <c r="N206" s="45"/>
    </row>
    <row r="207" spans="1:14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  <c r="N207" s="45"/>
    </row>
    <row r="208" spans="1:14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  <c r="N208" s="45"/>
    </row>
    <row r="209" spans="1:14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  <c r="N209" s="45"/>
    </row>
    <row r="210" spans="1:14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  <c r="N210" s="45"/>
    </row>
    <row r="211" spans="1:14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  <c r="N211" s="45"/>
    </row>
    <row r="212" spans="1:14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  <c r="N212" s="45"/>
    </row>
    <row r="213" spans="1:14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  <c r="N213" s="45"/>
    </row>
    <row r="214" spans="1:14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  <c r="N214" s="45"/>
    </row>
    <row r="215" spans="1:14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  <c r="N215" s="45"/>
    </row>
    <row r="216" spans="1:14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  <c r="N216" s="45"/>
    </row>
    <row r="217" spans="1:14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  <c r="N217" s="45"/>
    </row>
    <row r="218" spans="1:14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  <c r="N218" s="45"/>
    </row>
    <row r="219" spans="1:14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  <c r="N219" s="45"/>
    </row>
    <row r="220" spans="1:14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  <c r="N220" s="45"/>
    </row>
    <row r="221" spans="1:14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  <c r="N221" s="45"/>
    </row>
    <row r="222" spans="1:14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  <c r="N222" s="45"/>
    </row>
    <row r="223" spans="1:14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  <c r="N223" s="45"/>
    </row>
    <row r="224" spans="1:14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  <c r="N224" s="45"/>
    </row>
    <row r="225" spans="1:14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  <c r="N225" s="45"/>
    </row>
    <row r="226" spans="1:14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  <c r="N226" s="45"/>
    </row>
    <row r="227" spans="1:14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  <c r="N227" s="45"/>
    </row>
    <row r="228" spans="1:14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  <c r="N228" s="45"/>
    </row>
    <row r="229" spans="1:14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  <c r="N229" s="45"/>
    </row>
    <row r="230" spans="1:14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  <c r="N230" s="45"/>
    </row>
    <row r="231" spans="1:14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  <c r="N231" s="45"/>
    </row>
    <row r="232" spans="1:14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  <c r="N232" s="45"/>
    </row>
    <row r="233" spans="1:14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  <c r="N233" s="45"/>
    </row>
    <row r="234" spans="1:14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  <c r="N234" s="45"/>
    </row>
    <row r="235" spans="1:14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  <c r="N235" s="45"/>
    </row>
    <row r="236" spans="1:14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  <c r="N236" s="45"/>
    </row>
    <row r="237" spans="1:14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  <c r="N237" s="45"/>
    </row>
    <row r="238" spans="1:14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  <c r="N238" s="45"/>
    </row>
    <row r="239" spans="1:14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  <c r="N239" s="45"/>
    </row>
    <row r="240" spans="1:14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  <c r="N240" s="45"/>
    </row>
    <row r="241" spans="1:14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  <c r="N241" s="45"/>
    </row>
    <row r="242" spans="1:14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  <c r="N242" s="45"/>
    </row>
    <row r="243" spans="1:14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  <c r="N243" s="45"/>
    </row>
    <row r="244" spans="1:14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  <c r="N244" s="45"/>
    </row>
    <row r="245" spans="1:14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  <c r="N245" s="45"/>
    </row>
    <row r="246" spans="1:14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  <c r="N246" s="45"/>
    </row>
    <row r="247" spans="1:14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  <c r="N247" s="45"/>
    </row>
    <row r="248" spans="1:14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  <c r="N248" s="45"/>
    </row>
    <row r="249" spans="1:14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  <c r="N249" s="45"/>
    </row>
    <row r="250" spans="1:14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  <c r="N250" s="45"/>
    </row>
    <row r="251" spans="1:14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  <c r="N251" s="45"/>
    </row>
    <row r="252" spans="1:14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  <c r="N252" s="45"/>
    </row>
    <row r="253" spans="1:14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  <c r="N253" s="45"/>
    </row>
    <row r="254" spans="1:14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  <c r="N254" s="45"/>
    </row>
    <row r="255" spans="1:14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  <c r="N255" s="45"/>
    </row>
    <row r="256" spans="1:14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  <c r="N256" s="45"/>
    </row>
    <row r="257" spans="1:14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  <c r="N257" s="45"/>
    </row>
    <row r="258" spans="1:14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  <c r="N258" s="45"/>
    </row>
    <row r="259" spans="1:14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  <c r="N259" s="45"/>
    </row>
    <row r="260" spans="1:14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  <c r="N260" s="45"/>
    </row>
    <row r="261" spans="1:14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  <c r="N261" s="45"/>
    </row>
    <row r="262" spans="1:14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  <c r="N262" s="45"/>
    </row>
    <row r="263" spans="1:14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  <c r="N263" s="45"/>
    </row>
    <row r="264" spans="1:14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  <c r="N264" s="45"/>
    </row>
    <row r="265" spans="1:14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  <c r="N265" s="45"/>
    </row>
    <row r="266" spans="1:14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  <c r="N266" s="45"/>
    </row>
    <row r="267" spans="1:14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  <c r="N267" s="45"/>
    </row>
    <row r="268" spans="1:14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  <c r="N268" s="45"/>
    </row>
    <row r="269" spans="1:14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  <c r="N269" s="45"/>
    </row>
    <row r="270" spans="1:14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  <c r="N270" s="45"/>
    </row>
    <row r="271" spans="1:14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  <c r="N271" s="45"/>
    </row>
    <row r="272" spans="1:14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  <c r="N272" s="45"/>
    </row>
    <row r="273" spans="1:14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  <c r="N273" s="45"/>
    </row>
    <row r="274" spans="1:14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  <c r="N274" s="45"/>
    </row>
    <row r="275" spans="1:14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  <c r="N275" s="45"/>
    </row>
    <row r="276" spans="1:14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  <c r="N276" s="45"/>
    </row>
    <row r="277" spans="1:14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  <c r="N277" s="45"/>
    </row>
    <row r="278" spans="1:14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  <c r="N278" s="45"/>
    </row>
    <row r="279" spans="1:14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  <c r="N279" s="45"/>
    </row>
    <row r="280" spans="1:14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  <c r="N280" s="45"/>
    </row>
    <row r="281" spans="1:14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  <c r="N281" s="45"/>
    </row>
    <row r="282" spans="1:14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  <c r="N282" s="45"/>
    </row>
    <row r="283" spans="1:14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  <c r="N283" s="45"/>
    </row>
    <row r="284" spans="1:14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  <c r="N284" s="45"/>
    </row>
    <row r="285" spans="1:14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  <c r="N285" s="45"/>
    </row>
    <row r="286" spans="1:14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  <c r="N286" s="45"/>
    </row>
    <row r="287" spans="1:14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  <c r="N287" s="45"/>
    </row>
    <row r="288" spans="1:14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  <c r="N288" s="45"/>
    </row>
    <row r="289" spans="1:14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  <c r="N289" s="45"/>
    </row>
    <row r="290" spans="1:14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  <c r="N290" s="45"/>
    </row>
    <row r="291" spans="1:14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  <c r="N291" s="45"/>
    </row>
    <row r="292" spans="1:14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  <c r="N292" s="45"/>
    </row>
    <row r="293" spans="1:14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  <c r="N293" s="45"/>
    </row>
    <row r="294" spans="1:14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  <c r="N294" s="45"/>
    </row>
    <row r="295" spans="1:14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  <c r="N295" s="45"/>
    </row>
    <row r="296" spans="1:14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  <c r="N296" s="45"/>
    </row>
    <row r="297" spans="1:14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  <c r="N297" s="45"/>
    </row>
    <row r="298" spans="1:14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  <c r="N298" s="45"/>
    </row>
    <row r="299" spans="1:14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  <c r="N299" s="45"/>
    </row>
    <row r="300" spans="1:14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  <c r="N300" s="45"/>
    </row>
    <row r="301" spans="1:14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  <c r="N301" s="45"/>
    </row>
    <row r="302" spans="1:14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  <c r="N302" s="45"/>
    </row>
    <row r="303" spans="1:14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  <c r="N303" s="45"/>
    </row>
    <row r="304" spans="1:14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  <c r="N304" s="45"/>
    </row>
    <row r="305" spans="1:14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  <c r="N305" s="45"/>
    </row>
    <row r="306" spans="1:14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  <c r="N306" s="45"/>
    </row>
    <row r="307" spans="1:14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  <c r="N307" s="45"/>
    </row>
    <row r="308" spans="1:14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  <c r="N308" s="45"/>
    </row>
    <row r="309" spans="1:14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  <c r="N309" s="45"/>
    </row>
    <row r="310" spans="1:14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  <c r="N310" s="45"/>
    </row>
    <row r="311" spans="1:14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  <c r="N311" s="45"/>
    </row>
    <row r="312" spans="1:14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  <c r="N312" s="45"/>
    </row>
    <row r="313" spans="1:14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  <c r="N313" s="45"/>
    </row>
    <row r="314" spans="1:14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  <c r="N314" s="45"/>
    </row>
    <row r="315" spans="1:14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  <c r="N315" s="45"/>
    </row>
    <row r="316" spans="1:14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  <c r="N316" s="45"/>
    </row>
    <row r="317" spans="1:14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  <c r="N317" s="45"/>
    </row>
    <row r="318" spans="1:14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  <c r="N318" s="45"/>
    </row>
    <row r="319" spans="1:14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  <c r="N319" s="45"/>
    </row>
    <row r="320" spans="1:14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  <c r="N320" s="45"/>
    </row>
    <row r="321" spans="1:14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  <c r="N321" s="45"/>
    </row>
    <row r="322" spans="1:14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  <c r="N322" s="45"/>
    </row>
    <row r="323" spans="1:14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  <c r="N323" s="45"/>
    </row>
    <row r="324" spans="1:14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  <c r="N324" s="45"/>
    </row>
    <row r="325" spans="1:14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  <c r="N325" s="45"/>
    </row>
    <row r="326" spans="1:14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  <c r="N326" s="45"/>
    </row>
    <row r="327" spans="1:14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  <c r="N327" s="45"/>
    </row>
    <row r="328" spans="1:14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  <c r="N328" s="45"/>
    </row>
    <row r="329" spans="1:14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  <c r="N329" s="45"/>
    </row>
    <row r="330" spans="1:14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  <c r="N330" s="45"/>
    </row>
    <row r="331" spans="1:14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  <c r="N331" s="45"/>
    </row>
    <row r="332" spans="1:14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  <c r="N332" s="45"/>
    </row>
    <row r="333" spans="1:14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  <c r="N333" s="45"/>
    </row>
    <row r="334" spans="1:14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  <c r="N334" s="45"/>
    </row>
    <row r="335" spans="1:14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  <c r="N335" s="45"/>
    </row>
    <row r="336" spans="1:14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  <c r="N336" s="45"/>
    </row>
    <row r="337" spans="1:14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  <c r="N337" s="45"/>
    </row>
    <row r="338" spans="1:14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  <c r="N338" s="45"/>
    </row>
    <row r="339" spans="1:14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  <c r="N339" s="45"/>
    </row>
    <row r="340" spans="1:14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  <c r="N340" s="45"/>
    </row>
    <row r="341" spans="1:14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  <c r="N341" s="45"/>
    </row>
    <row r="342" spans="1:14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  <c r="N342" s="45"/>
    </row>
    <row r="343" spans="1:14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  <c r="N343" s="45"/>
    </row>
    <row r="344" spans="1:14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  <c r="N344" s="45"/>
    </row>
    <row r="345" spans="1:14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  <c r="N345" s="45"/>
    </row>
    <row r="346" spans="1:14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  <c r="N346" s="45"/>
    </row>
    <row r="347" spans="1:14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  <c r="N347" s="45"/>
    </row>
    <row r="348" spans="1:14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  <c r="N348" s="45"/>
    </row>
    <row r="349" spans="1:14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  <c r="N349" s="45"/>
    </row>
    <row r="350" spans="1:14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  <c r="N350" s="45"/>
    </row>
    <row r="351" spans="1:14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  <c r="N351" s="45"/>
    </row>
    <row r="352" spans="1:14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  <c r="N352" s="45"/>
    </row>
    <row r="353" spans="1:14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  <c r="N353" s="45"/>
    </row>
    <row r="354" spans="1:14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  <c r="N354" s="45"/>
    </row>
    <row r="355" spans="1:14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  <c r="N355" s="45"/>
    </row>
    <row r="356" spans="1:14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  <c r="N356" s="45"/>
    </row>
    <row r="357" spans="1:14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  <c r="N357" s="45"/>
    </row>
    <row r="358" spans="1:14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  <c r="N358" s="45"/>
    </row>
    <row r="359" spans="1:14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  <c r="N359" s="45"/>
    </row>
    <row r="360" spans="1:14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  <c r="N360" s="45"/>
    </row>
    <row r="361" spans="1:14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  <c r="N361" s="45"/>
    </row>
    <row r="362" spans="1:14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  <c r="N362" s="45"/>
    </row>
    <row r="363" spans="1:14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  <c r="N363" s="45"/>
    </row>
    <row r="364" spans="1:14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  <c r="N364" s="45"/>
    </row>
    <row r="365" spans="1:14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  <c r="N365" s="45"/>
    </row>
    <row r="366" spans="1:14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  <c r="N366" s="45"/>
    </row>
    <row r="367" spans="1:14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  <c r="N367" s="45"/>
    </row>
    <row r="368" spans="1:14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  <c r="N368" s="45"/>
    </row>
    <row r="369" spans="1:14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  <c r="N369" s="45"/>
    </row>
    <row r="370" spans="1:14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  <c r="N370" s="45"/>
    </row>
    <row r="371" spans="1:14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  <c r="N371" s="45"/>
    </row>
    <row r="372" spans="1:14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  <c r="N372" s="45"/>
    </row>
    <row r="373" spans="1:14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  <c r="N373" s="45"/>
    </row>
    <row r="374" spans="1:14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  <c r="N374" s="45"/>
    </row>
    <row r="375" spans="1:14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  <c r="N375" s="45"/>
    </row>
    <row r="376" spans="1:14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  <c r="N376" s="45"/>
    </row>
    <row r="377" spans="1:14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  <c r="N377" s="45"/>
    </row>
    <row r="378" spans="1:14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  <c r="N378" s="45"/>
    </row>
    <row r="379" spans="1:14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  <c r="N379" s="45"/>
    </row>
    <row r="380" spans="1:14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  <c r="N380" s="45"/>
    </row>
    <row r="381" spans="1:14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  <c r="N381" s="45"/>
    </row>
    <row r="382" spans="1:14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  <c r="N382" s="45"/>
    </row>
    <row r="383" spans="1:14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  <c r="N383" s="45"/>
    </row>
    <row r="384" spans="1:14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  <c r="N384" s="45"/>
    </row>
    <row r="385" spans="1:14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  <c r="N385" s="45"/>
    </row>
    <row r="386" spans="1:14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  <c r="N386" s="45"/>
    </row>
    <row r="387" spans="1:14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  <c r="N387" s="45"/>
    </row>
    <row r="388" spans="1:14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  <c r="N388" s="45"/>
    </row>
    <row r="389" spans="1:14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  <c r="N389" s="45"/>
    </row>
    <row r="390" spans="1:14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  <c r="N390" s="45"/>
    </row>
    <row r="391" spans="1:14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  <c r="N391" s="45"/>
    </row>
    <row r="392" spans="1:14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  <c r="N392" s="45"/>
    </row>
    <row r="393" spans="1:14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  <c r="N393" s="45"/>
    </row>
    <row r="394" spans="1:14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  <c r="N394" s="45"/>
    </row>
    <row r="395" spans="1:14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  <c r="N395" s="45"/>
    </row>
    <row r="396" spans="1:14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  <c r="N396" s="45"/>
    </row>
    <row r="397" spans="1:14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  <c r="N397" s="45"/>
    </row>
    <row r="398" spans="1:14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  <c r="N398" s="45"/>
    </row>
    <row r="399" spans="1:14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  <c r="N399" s="45"/>
    </row>
    <row r="400" spans="1:14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  <c r="N400" s="45"/>
    </row>
    <row r="401" spans="1:14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  <c r="N401" s="45"/>
    </row>
    <row r="402" spans="1:14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  <c r="N402" s="45"/>
    </row>
    <row r="403" spans="1:14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  <c r="N403" s="45"/>
    </row>
    <row r="404" spans="1:14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  <c r="N404" s="45"/>
    </row>
    <row r="405" spans="1:14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  <c r="N405" s="45"/>
    </row>
    <row r="406" spans="1:14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  <c r="N406" s="45"/>
    </row>
    <row r="407" spans="1:14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  <c r="N407" s="45"/>
    </row>
    <row r="408" spans="1:14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  <c r="N408" s="45"/>
    </row>
    <row r="409" spans="1:14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  <c r="N409" s="45"/>
    </row>
    <row r="410" spans="1:14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  <c r="N410" s="45"/>
    </row>
    <row r="411" spans="1:14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  <c r="N411" s="45"/>
    </row>
    <row r="412" spans="1:14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  <c r="N412" s="45"/>
    </row>
    <row r="413" spans="1:14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  <c r="N413" s="45"/>
    </row>
    <row r="414" spans="1:14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  <c r="N414" s="45"/>
    </row>
    <row r="415" spans="1:14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  <c r="N415" s="45"/>
    </row>
    <row r="416" spans="1:14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  <c r="N416" s="45"/>
    </row>
    <row r="417" spans="1:14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  <c r="N417" s="45"/>
    </row>
    <row r="418" spans="1:14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  <c r="N418" s="45"/>
    </row>
    <row r="419" spans="1:14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  <c r="N419" s="45"/>
    </row>
    <row r="420" spans="1:14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  <c r="N420" s="45"/>
    </row>
    <row r="421" spans="1:14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  <c r="N421" s="45"/>
    </row>
    <row r="422" spans="1:14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  <c r="N422" s="45"/>
    </row>
    <row r="423" spans="1:14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  <c r="N423" s="45"/>
    </row>
    <row r="424" spans="1:14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  <c r="N424" s="45"/>
    </row>
    <row r="425" spans="1:14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  <c r="N425" s="45"/>
    </row>
    <row r="426" spans="1:14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  <c r="N426" s="45"/>
    </row>
    <row r="427" spans="1:14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  <c r="N427" s="45"/>
    </row>
    <row r="428" spans="1:14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  <c r="N428" s="45"/>
    </row>
    <row r="429" spans="1:14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  <c r="N429" s="45"/>
    </row>
    <row r="430" spans="1:14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  <c r="N430" s="45"/>
    </row>
    <row r="431" spans="1:14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  <c r="N431" s="45"/>
    </row>
    <row r="432" spans="1:14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  <c r="N432" s="45"/>
    </row>
    <row r="433" spans="1:14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  <c r="N433" s="45"/>
    </row>
    <row r="434" spans="1:14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  <c r="N434" s="45"/>
    </row>
    <row r="435" spans="1:14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  <c r="N435" s="45"/>
    </row>
    <row r="436" spans="1:14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  <c r="N436" s="45"/>
    </row>
    <row r="437" spans="1:14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  <c r="N437" s="45"/>
    </row>
    <row r="438" spans="1:14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  <c r="N438" s="45"/>
    </row>
    <row r="439" spans="1:14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  <c r="N439" s="45"/>
    </row>
    <row r="440" spans="1:14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  <c r="N440" s="45"/>
    </row>
    <row r="441" spans="1:14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  <c r="N441" s="45"/>
    </row>
    <row r="442" spans="1:14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  <c r="N442" s="45"/>
    </row>
    <row r="443" spans="1:14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  <c r="N443" s="45"/>
    </row>
    <row r="444" spans="1:14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  <c r="N444" s="45"/>
    </row>
    <row r="445" spans="1:14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  <c r="N445" s="45"/>
    </row>
    <row r="446" spans="1:14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  <c r="N446" s="45"/>
    </row>
    <row r="447" spans="1:14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  <c r="N447" s="45"/>
    </row>
    <row r="448" spans="1:14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  <c r="N448" s="45"/>
    </row>
    <row r="449" spans="1:14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  <c r="N449" s="45"/>
    </row>
    <row r="450" spans="1:14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  <c r="N450" s="45"/>
    </row>
    <row r="451" spans="1:14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  <c r="N451" s="45"/>
    </row>
    <row r="452" spans="1:14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  <c r="N452" s="45"/>
    </row>
    <row r="453" spans="1:14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  <c r="N453" s="45"/>
    </row>
    <row r="454" spans="1:14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  <c r="N454" s="45"/>
    </row>
    <row r="455" spans="1:14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  <c r="N455" s="45"/>
    </row>
    <row r="456" spans="1:14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  <c r="N456" s="45"/>
    </row>
    <row r="457" spans="1:14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  <c r="N457" s="45"/>
    </row>
    <row r="458" spans="1:14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  <c r="N458" s="45"/>
    </row>
    <row r="459" spans="1:14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  <c r="N459" s="45"/>
    </row>
    <row r="460" spans="1:14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  <c r="N460" s="45"/>
    </row>
    <row r="461" spans="1:14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  <c r="N461" s="45"/>
    </row>
    <row r="462" spans="1:14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  <c r="N462" s="45"/>
    </row>
    <row r="463" spans="1:14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  <c r="N463" s="45"/>
    </row>
    <row r="464" spans="1:14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  <c r="N464" s="45"/>
    </row>
    <row r="465" spans="1:14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  <c r="N465" s="45"/>
    </row>
    <row r="466" spans="1:14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  <c r="N466" s="45"/>
    </row>
    <row r="467" spans="1:14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  <c r="N467" s="45"/>
    </row>
    <row r="468" spans="1:14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  <c r="N468" s="45"/>
    </row>
    <row r="469" spans="1:14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  <c r="N469" s="45"/>
    </row>
    <row r="470" spans="1:14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  <c r="N470" s="45"/>
    </row>
    <row r="471" spans="1:14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  <c r="N471" s="45"/>
    </row>
    <row r="472" spans="1:14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  <c r="N472" s="45"/>
    </row>
    <row r="473" spans="1:14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  <c r="N473" s="45"/>
    </row>
    <row r="474" spans="1:14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  <c r="N474" s="45"/>
    </row>
    <row r="475" spans="1:14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  <c r="N475" s="45"/>
    </row>
    <row r="476" spans="1:14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  <c r="N476" s="45"/>
    </row>
    <row r="477" spans="1:14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  <c r="N477" s="45"/>
    </row>
    <row r="478" spans="1:14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  <c r="N478" s="45"/>
    </row>
    <row r="479" spans="1:14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  <c r="N479" s="45"/>
    </row>
    <row r="480" spans="1:14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  <c r="N480" s="45"/>
    </row>
    <row r="481" spans="1:14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  <c r="N481" s="45"/>
    </row>
    <row r="482" spans="1:14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  <c r="N482" s="45"/>
    </row>
    <row r="483" spans="1:14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  <c r="N483" s="45"/>
    </row>
    <row r="484" spans="1:14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  <c r="N484" s="45"/>
    </row>
    <row r="485" spans="1:14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  <c r="N485" s="45"/>
    </row>
    <row r="486" spans="1:14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  <c r="N486" s="45"/>
    </row>
    <row r="487" spans="1:14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  <c r="N487" s="45"/>
    </row>
    <row r="488" spans="1:14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  <c r="N488" s="45"/>
    </row>
    <row r="489" spans="1:14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  <c r="N489" s="45"/>
    </row>
    <row r="490" spans="1:14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  <c r="N490" s="45"/>
    </row>
    <row r="491" spans="1:14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  <c r="N491" s="45"/>
    </row>
    <row r="492" spans="1:14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  <c r="N492" s="45"/>
    </row>
    <row r="493" spans="1:14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  <c r="N493" s="45"/>
    </row>
    <row r="494" spans="1:14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  <c r="N494" s="45"/>
    </row>
    <row r="495" spans="1:14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  <c r="N495" s="45"/>
    </row>
    <row r="496" spans="1:14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  <c r="N496" s="45"/>
    </row>
    <row r="497" spans="1:14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  <c r="N497" s="45"/>
    </row>
    <row r="498" spans="1:14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  <c r="N498" s="45"/>
    </row>
    <row r="499" spans="1:14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  <c r="N499" s="45"/>
    </row>
    <row r="500" spans="1:14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  <c r="N500" s="45"/>
    </row>
    <row r="501" spans="1:14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  <c r="N501" s="45"/>
    </row>
    <row r="502" spans="1:14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  <c r="N502" s="45"/>
    </row>
    <row r="503" spans="1:14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  <c r="N503" s="45"/>
    </row>
    <row r="504" spans="1:14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  <c r="N504" s="45"/>
    </row>
    <row r="505" spans="1:14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  <c r="N505" s="45"/>
    </row>
    <row r="506" spans="1:14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  <c r="N506" s="45"/>
    </row>
    <row r="507" spans="1:14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  <c r="N507" s="45"/>
    </row>
    <row r="508" spans="1:14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  <c r="N508" s="45"/>
    </row>
    <row r="509" spans="1:14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  <c r="N509" s="45"/>
    </row>
    <row r="510" spans="1:14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  <c r="N510" s="45"/>
    </row>
    <row r="511" spans="1:14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  <c r="N511" s="45"/>
    </row>
    <row r="512" spans="1:14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  <c r="N512" s="45"/>
    </row>
    <row r="513" spans="1:14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  <c r="N513" s="45"/>
    </row>
    <row r="514" spans="1:14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  <c r="N514" s="45"/>
    </row>
    <row r="515" spans="1:14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  <c r="N515" s="45"/>
    </row>
    <row r="516" spans="1:14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  <c r="N516" s="45"/>
    </row>
    <row r="517" spans="1:14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  <c r="N517" s="45"/>
    </row>
    <row r="518" spans="1:14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  <c r="N518" s="45"/>
    </row>
    <row r="519" spans="1:14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  <c r="N519" s="45"/>
    </row>
    <row r="520" spans="1:14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  <c r="N520" s="45"/>
    </row>
    <row r="521" spans="1:14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  <c r="N521" s="45"/>
    </row>
    <row r="522" spans="1:14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  <c r="N522" s="45"/>
    </row>
    <row r="523" spans="1:14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  <c r="N523" s="45"/>
    </row>
    <row r="524" spans="1:14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  <c r="N524" s="45"/>
    </row>
    <row r="525" spans="1:14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  <c r="N525" s="45"/>
    </row>
    <row r="526" spans="1:14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  <c r="N526" s="45"/>
    </row>
    <row r="527" spans="1:14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  <c r="N527" s="45"/>
    </row>
    <row r="528" spans="1:14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  <c r="N528" s="45"/>
    </row>
    <row r="529" spans="1:14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  <c r="N529" s="45"/>
    </row>
    <row r="530" spans="1:14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  <c r="N530" s="45"/>
    </row>
    <row r="531" spans="1:14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  <c r="N531" s="45"/>
    </row>
    <row r="532" spans="1:14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  <c r="N532" s="45"/>
    </row>
    <row r="533" spans="1:14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  <c r="N533" s="45"/>
    </row>
    <row r="534" spans="1:14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  <c r="N534" s="45"/>
    </row>
    <row r="535" spans="1:14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  <c r="N535" s="45"/>
    </row>
    <row r="536" spans="1:14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  <c r="N536" s="45"/>
    </row>
    <row r="537" spans="1:14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  <c r="N537" s="45"/>
    </row>
    <row r="538" spans="1:14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  <c r="N538" s="45"/>
    </row>
    <row r="539" spans="1:14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  <c r="N539" s="45"/>
    </row>
    <row r="540" spans="1:14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  <c r="N540" s="45"/>
    </row>
    <row r="541" spans="1:14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  <c r="N541" s="45"/>
    </row>
    <row r="542" spans="1:14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  <c r="N542" s="45"/>
    </row>
    <row r="543" spans="1:14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  <c r="N543" s="45"/>
    </row>
    <row r="544" spans="1:14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  <c r="N544" s="45"/>
    </row>
    <row r="545" spans="1:14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  <c r="N545" s="45"/>
    </row>
    <row r="546" spans="1:14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  <c r="N546" s="45"/>
    </row>
    <row r="547" spans="1:14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  <c r="N547" s="45"/>
    </row>
    <row r="548" spans="1:14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  <c r="N548" s="45"/>
    </row>
    <row r="549" spans="1:14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  <c r="N549" s="45"/>
    </row>
    <row r="550" spans="1:14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  <c r="N550" s="45"/>
    </row>
    <row r="551" spans="1:14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  <c r="N551" s="45"/>
    </row>
    <row r="552" spans="1:14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  <c r="N552" s="45"/>
    </row>
    <row r="553" spans="1:14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  <c r="N553" s="45"/>
    </row>
    <row r="554" spans="1:14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  <c r="N554" s="45"/>
    </row>
    <row r="555" spans="1:14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  <c r="N555" s="45"/>
    </row>
    <row r="556" spans="1:14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  <c r="N556" s="45"/>
    </row>
    <row r="557" spans="1:14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  <c r="N557" s="45"/>
    </row>
    <row r="558" spans="1:14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  <c r="N558" s="45"/>
    </row>
    <row r="559" spans="1:14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  <c r="N559" s="45"/>
    </row>
    <row r="560" spans="1:14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  <c r="N560" s="45"/>
    </row>
    <row r="561" spans="1:14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  <c r="N561" s="45"/>
    </row>
    <row r="562" spans="1:14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  <c r="N562" s="45"/>
    </row>
    <row r="563" spans="1:14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  <c r="N563" s="45"/>
    </row>
    <row r="564" spans="1:14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  <c r="N564" s="45"/>
    </row>
    <row r="565" spans="1:14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  <c r="N565" s="45"/>
    </row>
    <row r="566" spans="1:14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  <c r="N566" s="45"/>
    </row>
    <row r="567" spans="1:14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  <c r="N567" s="45"/>
    </row>
    <row r="568" spans="1:14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  <c r="N568" s="45"/>
    </row>
    <row r="569" spans="1:14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  <c r="N569" s="45"/>
    </row>
    <row r="570" spans="1:14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  <c r="N570" s="45"/>
    </row>
    <row r="571" spans="1:14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  <c r="N571" s="45"/>
    </row>
    <row r="572" spans="1:14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  <c r="N572" s="45"/>
    </row>
    <row r="573" spans="1:14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  <c r="N573" s="45"/>
    </row>
    <row r="574" spans="1:14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  <c r="N574" s="45"/>
    </row>
    <row r="575" spans="1:14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  <c r="N575" s="45"/>
    </row>
    <row r="576" spans="1:14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  <c r="N576" s="45"/>
    </row>
    <row r="577" spans="1:14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  <c r="N577" s="45"/>
    </row>
    <row r="578" spans="1:14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  <c r="N578" s="45"/>
    </row>
    <row r="579" spans="1:14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  <c r="N579" s="45"/>
    </row>
    <row r="580" spans="1:14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  <c r="N580" s="45"/>
    </row>
    <row r="581" spans="1:14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  <c r="N581" s="45"/>
    </row>
    <row r="582" spans="1:14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  <c r="N582" s="45"/>
    </row>
    <row r="583" spans="1:14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  <c r="N583" s="45"/>
    </row>
    <row r="584" spans="1:14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  <c r="N584" s="45"/>
    </row>
    <row r="585" spans="1:14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  <c r="N585" s="45"/>
    </row>
    <row r="586" spans="1:14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  <c r="N586" s="45"/>
    </row>
    <row r="587" spans="1:14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  <c r="N587" s="45"/>
    </row>
    <row r="588" spans="1:14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  <c r="N588" s="45"/>
    </row>
    <row r="589" spans="1:14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  <c r="N589" s="45"/>
    </row>
    <row r="590" spans="1:14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  <c r="N590" s="45"/>
    </row>
    <row r="591" spans="1:14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  <c r="N591" s="45"/>
    </row>
    <row r="592" spans="1:14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  <c r="N592" s="45"/>
    </row>
    <row r="593" spans="1:14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  <c r="N593" s="45"/>
    </row>
    <row r="594" spans="1:14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  <c r="N594" s="45"/>
    </row>
    <row r="595" spans="1:14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  <c r="N595" s="45"/>
    </row>
    <row r="596" spans="1:14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  <c r="N596" s="45"/>
    </row>
    <row r="597" spans="1:14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  <c r="N597" s="45"/>
    </row>
    <row r="598" spans="1:14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  <c r="N598" s="45"/>
    </row>
    <row r="599" spans="1:14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  <c r="N599" s="45"/>
    </row>
    <row r="600" spans="1:14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  <c r="N600" s="45"/>
    </row>
    <row r="601" spans="1:14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  <c r="N601" s="45"/>
    </row>
    <row r="602" spans="1:14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  <c r="N602" s="45"/>
    </row>
    <row r="603" spans="1:14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  <c r="N603" s="45"/>
    </row>
    <row r="604" spans="1:14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  <c r="N604" s="45"/>
    </row>
    <row r="605" spans="1:14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  <c r="N605" s="45"/>
    </row>
    <row r="606" spans="1:14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  <c r="N606" s="45"/>
    </row>
    <row r="607" spans="1:14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  <c r="N607" s="45"/>
    </row>
    <row r="608" spans="1:14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  <c r="N608" s="45"/>
    </row>
    <row r="609" spans="1:14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  <c r="N609" s="45"/>
    </row>
    <row r="610" spans="1:14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  <c r="N610" s="45"/>
    </row>
    <row r="611" spans="1:14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  <c r="N611" s="45"/>
    </row>
    <row r="612" spans="1:14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  <c r="N612" s="45"/>
    </row>
    <row r="613" spans="1:14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  <c r="N613" s="45"/>
    </row>
    <row r="614" spans="1:14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  <c r="N614" s="45"/>
    </row>
    <row r="615" spans="1:14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  <c r="N615" s="45"/>
    </row>
    <row r="616" spans="1:14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  <c r="N616" s="45"/>
    </row>
    <row r="617" spans="1:14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  <c r="N617" s="45"/>
    </row>
    <row r="618" spans="1:14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  <c r="N618" s="45"/>
    </row>
    <row r="619" spans="1:14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  <c r="N619" s="45"/>
    </row>
    <row r="620" spans="1:14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  <c r="N620" s="45"/>
    </row>
    <row r="621" spans="1:14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  <c r="N621" s="45"/>
    </row>
    <row r="622" spans="1:14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  <c r="N622" s="45"/>
    </row>
    <row r="623" spans="1:14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  <c r="N623" s="45"/>
    </row>
    <row r="624" spans="1:14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  <c r="N624" s="45"/>
    </row>
    <row r="625" spans="1:14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  <c r="N625" s="45"/>
    </row>
    <row r="626" spans="1:14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  <c r="N626" s="45"/>
    </row>
    <row r="627" spans="1:14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  <c r="N627" s="45"/>
    </row>
    <row r="628" spans="1:14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  <c r="N628" s="45"/>
    </row>
    <row r="629" spans="1:14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  <c r="N629" s="45"/>
    </row>
    <row r="630" spans="1:14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  <c r="N630" s="45"/>
    </row>
    <row r="631" spans="1:14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  <c r="N631" s="45"/>
    </row>
    <row r="632" spans="1:14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  <c r="N632" s="45"/>
    </row>
    <row r="633" spans="1:14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  <c r="N633" s="45"/>
    </row>
    <row r="634" spans="1:14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  <c r="N634" s="45"/>
    </row>
    <row r="635" spans="1:14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  <c r="N635" s="45"/>
    </row>
    <row r="636" spans="1:14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  <c r="N636" s="45"/>
    </row>
    <row r="637" spans="1:14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  <c r="N637" s="45"/>
    </row>
    <row r="638" spans="1:14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  <c r="N638" s="45"/>
    </row>
    <row r="639" spans="1:14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  <c r="N639" s="45"/>
    </row>
    <row r="640" spans="1:14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  <c r="N640" s="45"/>
    </row>
    <row r="641" spans="1:14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  <c r="N641" s="45"/>
    </row>
    <row r="642" spans="1:14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  <c r="N642" s="45"/>
    </row>
    <row r="643" spans="1:14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  <c r="N643" s="45"/>
    </row>
    <row r="644" spans="1:14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  <c r="N644" s="45"/>
    </row>
    <row r="645" spans="1:14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  <c r="N645" s="45"/>
    </row>
    <row r="646" spans="1:14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  <c r="N646" s="45"/>
    </row>
    <row r="647" spans="1:14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  <c r="N647" s="45"/>
    </row>
    <row r="648" spans="1:14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  <c r="N648" s="45"/>
    </row>
    <row r="649" spans="1:14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  <c r="N649" s="45"/>
    </row>
    <row r="650" spans="1:14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  <c r="N650" s="45"/>
    </row>
    <row r="651" spans="1:14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  <c r="N651" s="45"/>
    </row>
    <row r="652" spans="1:14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  <c r="N652" s="45"/>
    </row>
    <row r="653" spans="1:14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  <c r="N653" s="45"/>
    </row>
    <row r="654" spans="1:14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  <c r="N654" s="45"/>
    </row>
    <row r="655" spans="1:14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  <c r="N655" s="45"/>
    </row>
    <row r="656" spans="1:14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  <c r="N656" s="45"/>
    </row>
    <row r="657" spans="1:14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  <c r="N657" s="45"/>
    </row>
    <row r="658" spans="1:14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  <c r="N658" s="45"/>
    </row>
    <row r="659" spans="1:14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  <c r="N659" s="45"/>
    </row>
    <row r="660" spans="1:14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  <c r="N660" s="45"/>
    </row>
    <row r="661" spans="1:14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  <c r="N661" s="45"/>
    </row>
    <row r="662" spans="1:14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  <c r="N662" s="45"/>
    </row>
    <row r="663" spans="1:14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  <c r="N663" s="45"/>
    </row>
    <row r="664" spans="1:14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  <c r="N664" s="45"/>
    </row>
    <row r="665" spans="1:14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  <c r="N665" s="45"/>
    </row>
    <row r="666" spans="1:14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  <c r="N666" s="45"/>
    </row>
    <row r="667" spans="1:14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  <c r="N667" s="45"/>
    </row>
    <row r="668" spans="1:14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  <c r="N668" s="45"/>
    </row>
    <row r="669" spans="1:14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  <c r="N669" s="45"/>
    </row>
    <row r="670" spans="1:14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  <c r="N670" s="45"/>
    </row>
    <row r="671" spans="1:14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  <c r="N671" s="45"/>
    </row>
    <row r="672" spans="1:14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  <c r="N672" s="45"/>
    </row>
    <row r="673" spans="1:14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  <c r="N673" s="45"/>
    </row>
    <row r="674" spans="1:14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  <c r="N674" s="45"/>
    </row>
    <row r="675" spans="1:14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  <c r="N675" s="45"/>
    </row>
    <row r="676" spans="1:14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  <c r="N676" s="45"/>
    </row>
    <row r="677" spans="1:14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  <c r="N677" s="45"/>
    </row>
    <row r="678" spans="1:14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  <c r="N678" s="45"/>
    </row>
    <row r="679" spans="1:14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  <c r="N679" s="45"/>
    </row>
    <row r="680" spans="1:14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  <c r="N680" s="45"/>
    </row>
    <row r="681" spans="1:14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  <c r="N681" s="45"/>
    </row>
    <row r="682" spans="1:14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  <c r="N682" s="45"/>
    </row>
    <row r="683" spans="1:14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  <c r="N683" s="45"/>
    </row>
    <row r="684" spans="1:14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  <c r="N684" s="45"/>
    </row>
    <row r="685" spans="1:14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  <c r="N685" s="45"/>
    </row>
    <row r="686" spans="1:14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  <c r="N686" s="45"/>
    </row>
    <row r="687" spans="1:14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  <c r="N687" s="45"/>
    </row>
    <row r="688" spans="1:14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  <c r="N688" s="45"/>
    </row>
    <row r="689" spans="1:14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  <c r="N689" s="45"/>
    </row>
    <row r="690" spans="1:14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  <c r="N690" s="45"/>
    </row>
    <row r="691" spans="1:14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  <c r="N691" s="45"/>
    </row>
    <row r="692" spans="1:14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  <c r="N692" s="45"/>
    </row>
    <row r="693" spans="1:14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  <c r="N693" s="45"/>
    </row>
    <row r="694" spans="1:14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  <c r="N694" s="45"/>
    </row>
    <row r="695" spans="1:14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  <c r="N695" s="45"/>
    </row>
    <row r="696" spans="1:14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  <c r="N696" s="45"/>
    </row>
    <row r="697" spans="1:14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  <c r="N697" s="45"/>
    </row>
    <row r="698" spans="1:14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  <c r="N698" s="45"/>
    </row>
    <row r="699" spans="1:14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  <c r="N699" s="45"/>
    </row>
    <row r="700" spans="1:14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  <c r="N700" s="45"/>
    </row>
    <row r="701" spans="1:14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  <c r="N701" s="45"/>
    </row>
    <row r="702" spans="1:14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  <c r="N702" s="45"/>
    </row>
    <row r="703" spans="1:14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  <c r="N703" s="45"/>
    </row>
    <row r="704" spans="1:14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  <c r="N704" s="45"/>
    </row>
    <row r="705" spans="1:14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  <c r="N705" s="45"/>
    </row>
    <row r="706" spans="1:14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  <c r="N706" s="45"/>
    </row>
    <row r="707" spans="1:14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  <c r="N707" s="45"/>
    </row>
    <row r="708" spans="1:14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  <c r="N708" s="45"/>
    </row>
    <row r="709" spans="1:14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  <c r="N709" s="45"/>
    </row>
    <row r="710" spans="1:14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  <c r="N710" s="45"/>
    </row>
    <row r="711" spans="1:14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  <c r="N711" s="45"/>
    </row>
    <row r="712" spans="1:14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  <c r="N712" s="45"/>
    </row>
    <row r="713" spans="1:14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  <c r="N713" s="45"/>
    </row>
    <row r="714" spans="1:14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  <c r="N714" s="45"/>
    </row>
    <row r="715" spans="1:14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  <c r="N715" s="45"/>
    </row>
    <row r="716" spans="1:14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  <c r="N716" s="45"/>
    </row>
    <row r="717" spans="1:14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  <c r="N717" s="45"/>
    </row>
    <row r="718" spans="1:14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  <c r="N718" s="45"/>
    </row>
    <row r="719" spans="1:14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  <c r="N719" s="45"/>
    </row>
    <row r="720" spans="1:14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  <c r="N720" s="45"/>
    </row>
    <row r="721" spans="1:14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  <c r="N721" s="45"/>
    </row>
    <row r="722" spans="1:14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  <c r="N722" s="45"/>
    </row>
    <row r="723" spans="1:14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  <c r="N723" s="45"/>
    </row>
    <row r="724" spans="1:14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  <c r="N724" s="45"/>
    </row>
    <row r="725" spans="1:14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  <c r="N725" s="45"/>
    </row>
    <row r="726" spans="1:14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  <c r="N726" s="45"/>
    </row>
    <row r="727" spans="1:14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  <c r="N727" s="45"/>
    </row>
    <row r="728" spans="1:14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  <c r="N728" s="45"/>
    </row>
    <row r="729" spans="1:14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  <c r="N729" s="45"/>
    </row>
    <row r="730" spans="1:14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  <c r="N730" s="45"/>
    </row>
    <row r="731" spans="1:14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  <c r="N731" s="45"/>
    </row>
    <row r="732" spans="1:14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  <c r="N732" s="45"/>
    </row>
    <row r="733" spans="1:14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  <c r="N733" s="45"/>
    </row>
    <row r="734" spans="1:14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  <c r="N734" s="45"/>
    </row>
    <row r="735" spans="1:14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  <c r="N735" s="45"/>
    </row>
    <row r="736" spans="1:14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  <c r="N736" s="45"/>
    </row>
    <row r="737" spans="1:14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  <c r="N737" s="45"/>
    </row>
    <row r="738" spans="1:14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  <c r="N738" s="45"/>
    </row>
    <row r="739" spans="1:14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  <c r="N739" s="45"/>
    </row>
    <row r="740" spans="1:14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  <c r="N740" s="45"/>
    </row>
    <row r="741" spans="1:14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  <c r="N741" s="45"/>
    </row>
    <row r="742" spans="1:14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  <c r="N742" s="45"/>
    </row>
    <row r="743" spans="1:14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  <c r="N743" s="45"/>
    </row>
    <row r="744" spans="1:14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  <c r="N744" s="45"/>
    </row>
    <row r="745" spans="1:14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  <c r="N745" s="45"/>
    </row>
    <row r="746" spans="1:14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  <c r="N746" s="45"/>
    </row>
    <row r="747" spans="1:14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  <c r="N747" s="45"/>
    </row>
    <row r="748" spans="1:14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  <c r="N748" s="45"/>
    </row>
    <row r="749" spans="1:14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  <c r="N749" s="45"/>
    </row>
    <row r="750" spans="1:14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  <c r="N750" s="45"/>
    </row>
    <row r="751" spans="1:14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  <c r="N751" s="45"/>
    </row>
    <row r="752" spans="1:14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  <c r="N752" s="45"/>
    </row>
    <row r="753" spans="1:14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  <c r="N753" s="45"/>
    </row>
    <row r="754" spans="1:14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  <c r="N754" s="45"/>
    </row>
    <row r="755" spans="1:14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  <c r="N755" s="45"/>
    </row>
    <row r="756" spans="1:14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  <c r="N756" s="45"/>
    </row>
    <row r="757" spans="1:14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  <c r="N757" s="45"/>
    </row>
    <row r="758" spans="1:14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  <c r="N758" s="45"/>
    </row>
    <row r="759" spans="1:14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  <c r="N759" s="45"/>
    </row>
    <row r="760" spans="1:14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  <c r="N760" s="45"/>
    </row>
    <row r="761" spans="1:14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  <c r="N761" s="45"/>
    </row>
    <row r="762" spans="1:14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  <c r="N762" s="45"/>
    </row>
    <row r="763" spans="1:14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  <c r="N763" s="45"/>
    </row>
    <row r="764" spans="1:14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  <c r="N764" s="45"/>
    </row>
    <row r="765" spans="1:14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  <c r="N765" s="45"/>
    </row>
    <row r="766" spans="1:14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  <c r="N766" s="45"/>
    </row>
    <row r="767" spans="1:14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  <c r="N767" s="45"/>
    </row>
    <row r="768" spans="1:14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  <c r="N768" s="45"/>
    </row>
    <row r="769" spans="1:14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  <c r="N769" s="45"/>
    </row>
    <row r="770" spans="1:14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  <c r="N770" s="45"/>
    </row>
    <row r="771" spans="1:14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  <c r="N771" s="45"/>
    </row>
    <row r="772" spans="1:14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  <c r="N772" s="45"/>
    </row>
    <row r="773" spans="1:14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  <c r="N773" s="45"/>
    </row>
    <row r="774" spans="1:14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  <c r="N774" s="45"/>
    </row>
    <row r="775" spans="1:14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  <c r="N775" s="45"/>
    </row>
    <row r="776" spans="1:14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  <c r="N776" s="45"/>
    </row>
    <row r="777" spans="1:14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  <c r="N777" s="45"/>
    </row>
    <row r="778" spans="1:14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  <c r="N778" s="45"/>
    </row>
    <row r="779" spans="1:14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  <c r="N779" s="45"/>
    </row>
    <row r="780" spans="1:14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  <c r="N780" s="45"/>
    </row>
    <row r="781" spans="1:14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  <c r="N781" s="45"/>
    </row>
    <row r="782" spans="1:14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  <c r="N782" s="45"/>
    </row>
    <row r="783" spans="1:14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  <c r="N783" s="45"/>
    </row>
    <row r="784" spans="1:14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  <c r="N784" s="45"/>
    </row>
    <row r="785" spans="1:14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  <c r="N785" s="45"/>
    </row>
    <row r="786" spans="1:14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  <c r="N786" s="45"/>
    </row>
    <row r="787" spans="1:14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  <c r="N787" s="45"/>
    </row>
    <row r="788" spans="1:14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  <c r="N788" s="45"/>
    </row>
    <row r="789" spans="1:14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  <c r="N789" s="45"/>
    </row>
    <row r="790" spans="1:14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  <c r="N790" s="45"/>
    </row>
    <row r="791" spans="1:14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  <c r="N791" s="45"/>
    </row>
    <row r="792" spans="1:14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  <c r="N792" s="45"/>
    </row>
    <row r="793" spans="1:14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  <c r="N793" s="45"/>
    </row>
    <row r="794" spans="1:14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  <c r="N794" s="45"/>
    </row>
    <row r="795" spans="1:14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  <c r="N795" s="45"/>
    </row>
    <row r="796" spans="1:14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  <c r="N796" s="45"/>
    </row>
    <row r="797" spans="1:14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  <c r="N797" s="45"/>
    </row>
    <row r="798" spans="1:14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  <c r="N798" s="45"/>
    </row>
    <row r="799" spans="1:14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  <c r="N799" s="45"/>
    </row>
    <row r="800" spans="1:14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  <c r="N800" s="45"/>
    </row>
    <row r="801" spans="1:14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  <c r="N801" s="45"/>
    </row>
    <row r="802" spans="1:14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  <c r="N802" s="45"/>
    </row>
    <row r="803" spans="1:14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  <c r="N803" s="45"/>
    </row>
    <row r="804" spans="1:14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  <c r="N804" s="45"/>
    </row>
    <row r="805" spans="1:14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  <c r="N805" s="45"/>
    </row>
    <row r="806" spans="1:14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  <c r="N806" s="45"/>
    </row>
    <row r="807" spans="1:14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  <c r="N807" s="45"/>
    </row>
    <row r="808" spans="1:14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  <c r="N808" s="45"/>
    </row>
    <row r="809" spans="1:14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  <c r="N809" s="45"/>
    </row>
    <row r="810" spans="1:14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  <c r="N810" s="45"/>
    </row>
    <row r="811" spans="1:14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  <c r="N811" s="45"/>
    </row>
    <row r="812" spans="1:14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  <c r="N812" s="45"/>
    </row>
    <row r="813" spans="1:14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  <c r="N813" s="45"/>
    </row>
    <row r="814" spans="1:14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  <c r="N814" s="45"/>
    </row>
    <row r="815" spans="1:14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  <c r="N815" s="45"/>
    </row>
    <row r="816" spans="1:14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  <c r="N816" s="45"/>
    </row>
    <row r="817" spans="1:14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  <c r="N817" s="45"/>
    </row>
    <row r="818" spans="1:14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  <c r="N818" s="45"/>
    </row>
    <row r="819" spans="1:14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  <c r="N819" s="45"/>
    </row>
    <row r="820" spans="1:14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  <c r="N820" s="45"/>
    </row>
    <row r="821" spans="1:14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  <c r="N821" s="45"/>
    </row>
    <row r="822" spans="1:14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  <c r="N822" s="45"/>
    </row>
    <row r="823" spans="1:14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  <c r="N823" s="45"/>
    </row>
    <row r="824" spans="1:14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  <c r="N824" s="45"/>
    </row>
    <row r="825" spans="1:14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  <c r="N825" s="45"/>
    </row>
    <row r="826" spans="1:14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  <c r="N826" s="45"/>
    </row>
    <row r="827" spans="1:14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  <c r="N827" s="45"/>
    </row>
    <row r="828" spans="1:14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  <c r="N828" s="45"/>
    </row>
    <row r="829" spans="1:14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  <c r="N829" s="45"/>
    </row>
    <row r="830" spans="1:14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  <c r="N830" s="45"/>
    </row>
    <row r="831" spans="1:14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  <c r="N831" s="45"/>
    </row>
    <row r="832" spans="1:14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  <c r="N832" s="45"/>
    </row>
    <row r="833" spans="1:14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  <c r="N833" s="45"/>
    </row>
    <row r="834" spans="1:14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  <c r="N834" s="45"/>
    </row>
    <row r="835" spans="1:14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  <c r="N835" s="45"/>
    </row>
    <row r="836" spans="1:14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  <c r="N836" s="45"/>
    </row>
    <row r="837" spans="1:14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  <c r="N837" s="45"/>
    </row>
    <row r="838" spans="1:14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  <c r="N838" s="45"/>
    </row>
    <row r="839" spans="1:14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  <c r="N839" s="45"/>
    </row>
    <row r="840" spans="1:14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  <c r="N840" s="45"/>
    </row>
    <row r="841" spans="1:14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  <c r="N841" s="45"/>
    </row>
    <row r="842" spans="1:14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  <c r="N842" s="45"/>
    </row>
    <row r="843" spans="1:14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  <c r="N843" s="45"/>
    </row>
    <row r="844" spans="1:14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  <c r="N844" s="45"/>
    </row>
    <row r="845" spans="1:14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  <c r="N845" s="45"/>
    </row>
    <row r="846" spans="1:14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  <c r="N846" s="45"/>
    </row>
    <row r="847" spans="1:14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  <c r="N847" s="45"/>
    </row>
    <row r="848" spans="1:14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  <c r="N848" s="45"/>
    </row>
    <row r="849" spans="1:14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  <c r="N849" s="45"/>
    </row>
    <row r="850" spans="1:14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  <c r="N850" s="45"/>
    </row>
    <row r="851" spans="1:14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  <c r="N851" s="45"/>
    </row>
    <row r="852" spans="1:14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  <c r="N852" s="45"/>
    </row>
    <row r="853" spans="1:14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  <c r="N853" s="45"/>
    </row>
    <row r="854" spans="1:14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  <c r="N854" s="45"/>
    </row>
    <row r="855" spans="1:14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  <c r="N855" s="45"/>
    </row>
    <row r="856" spans="1:14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  <c r="N856" s="45"/>
    </row>
    <row r="857" spans="1:14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  <c r="N857" s="45"/>
    </row>
    <row r="858" spans="1:14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  <c r="N858" s="45"/>
    </row>
    <row r="859" spans="1:14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  <c r="N859" s="45"/>
    </row>
    <row r="860" spans="1:14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  <c r="N860" s="45"/>
    </row>
    <row r="861" spans="1:14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  <c r="N861" s="45"/>
    </row>
    <row r="862" spans="1:14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  <c r="N862" s="45"/>
    </row>
    <row r="863" spans="1:14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  <c r="N863" s="45"/>
    </row>
    <row r="864" spans="1:14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  <c r="N864" s="45"/>
    </row>
    <row r="865" spans="1:14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  <c r="N865" s="45"/>
    </row>
    <row r="866" spans="1:14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  <c r="N866" s="45"/>
    </row>
    <row r="867" spans="1:14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  <c r="N867" s="45"/>
    </row>
    <row r="868" spans="1:14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  <c r="N868" s="45"/>
    </row>
    <row r="869" spans="1:14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  <c r="N869" s="45"/>
    </row>
    <row r="870" spans="1:14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  <c r="N870" s="45"/>
    </row>
    <row r="871" spans="1:14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  <c r="N871" s="45"/>
    </row>
    <row r="872" spans="1:14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  <c r="N872" s="45"/>
    </row>
    <row r="873" spans="1:14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  <c r="N873" s="45"/>
    </row>
    <row r="874" spans="1:14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  <c r="N874" s="45"/>
    </row>
    <row r="875" spans="1:14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  <c r="N875" s="45"/>
    </row>
    <row r="876" spans="1:14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  <c r="N876" s="45"/>
    </row>
    <row r="877" spans="1:14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  <c r="N877" s="45"/>
    </row>
    <row r="878" spans="1:14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  <c r="N878" s="45"/>
    </row>
    <row r="879" spans="1:14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  <c r="N879" s="45"/>
    </row>
    <row r="880" spans="1:14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  <c r="N880" s="45"/>
    </row>
    <row r="881" spans="1:14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  <c r="N881" s="45"/>
    </row>
    <row r="882" spans="1:14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  <c r="N882" s="45"/>
    </row>
    <row r="883" spans="1:14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  <c r="N883" s="45"/>
    </row>
    <row r="884" spans="1:14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  <c r="N884" s="45"/>
    </row>
    <row r="885" spans="1:14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  <c r="N885" s="45"/>
    </row>
    <row r="886" spans="1:14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  <c r="N886" s="45"/>
    </row>
    <row r="887" spans="1:14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  <c r="N887" s="45"/>
    </row>
    <row r="888" spans="1:14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  <c r="N888" s="45"/>
    </row>
    <row r="889" spans="1:14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  <c r="N889" s="45"/>
    </row>
    <row r="890" spans="1:14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  <c r="N890" s="45"/>
    </row>
    <row r="891" spans="1:14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  <c r="N891" s="45"/>
    </row>
    <row r="892" spans="1:14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  <c r="N892" s="45"/>
    </row>
    <row r="893" spans="1:14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  <c r="N893" s="45"/>
    </row>
    <row r="894" spans="1:14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  <c r="N894" s="45"/>
    </row>
    <row r="895" spans="1:14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  <c r="N895" s="45"/>
    </row>
    <row r="896" spans="1:14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  <c r="N896" s="45"/>
    </row>
    <row r="897" spans="1:14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  <c r="N897" s="45"/>
    </row>
    <row r="898" spans="1:14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  <c r="N898" s="45"/>
    </row>
    <row r="899" spans="1:14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  <c r="N899" s="45"/>
    </row>
    <row r="900" spans="1:14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  <c r="N900" s="45"/>
    </row>
    <row r="901" spans="1:14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  <c r="N901" s="45"/>
    </row>
    <row r="902" spans="1:14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  <c r="N902" s="45"/>
    </row>
    <row r="903" spans="1:14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  <c r="N903" s="45"/>
    </row>
    <row r="904" spans="1:14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  <c r="N904" s="45"/>
    </row>
    <row r="905" spans="1:14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  <c r="N905" s="45"/>
    </row>
    <row r="906" spans="1:14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  <c r="N906" s="45"/>
    </row>
    <row r="907" spans="1:14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  <c r="N907" s="45"/>
    </row>
    <row r="908" spans="1:14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  <c r="N908" s="45"/>
    </row>
    <row r="909" spans="1:14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  <c r="N909" s="45"/>
    </row>
    <row r="910" spans="1:14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  <c r="N910" s="45"/>
    </row>
    <row r="911" spans="1:14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  <c r="N911" s="45"/>
    </row>
    <row r="912" spans="1:14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  <c r="N912" s="45"/>
    </row>
    <row r="913" spans="1:14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  <c r="N913" s="45"/>
    </row>
    <row r="914" spans="1:14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  <c r="N914" s="45"/>
    </row>
    <row r="915" spans="1:14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  <c r="N915" s="45"/>
    </row>
    <row r="916" spans="1:14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  <c r="N916" s="45"/>
    </row>
    <row r="917" spans="1:14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  <c r="N917" s="45"/>
    </row>
    <row r="918" spans="1:14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  <c r="N918" s="45"/>
    </row>
    <row r="919" spans="1:14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  <c r="N919" s="45"/>
    </row>
    <row r="920" spans="1:14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  <c r="N920" s="45"/>
    </row>
    <row r="921" spans="1:14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  <c r="N921" s="45"/>
    </row>
    <row r="922" spans="1:14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  <c r="N922" s="45"/>
    </row>
    <row r="923" spans="1:14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  <c r="N923" s="45"/>
    </row>
    <row r="924" spans="1:14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  <c r="N924" s="45"/>
    </row>
    <row r="925" spans="1:14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  <c r="N925" s="45"/>
    </row>
    <row r="926" spans="1:14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  <c r="N926" s="45"/>
    </row>
    <row r="927" spans="1:14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  <c r="N927" s="45"/>
    </row>
    <row r="928" spans="1:14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  <c r="N928" s="45"/>
    </row>
    <row r="929" spans="1:14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  <c r="N929" s="45"/>
    </row>
    <row r="930" spans="1:14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  <c r="N930" s="45"/>
    </row>
    <row r="931" spans="1:14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  <c r="N931" s="45"/>
    </row>
    <row r="932" spans="1:14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  <c r="N932" s="45"/>
    </row>
    <row r="933" spans="1:14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  <c r="N933" s="45"/>
    </row>
    <row r="934" spans="1:14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  <c r="N934" s="45"/>
    </row>
    <row r="935" spans="1:14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  <c r="N935" s="45"/>
    </row>
    <row r="936" spans="1:14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  <c r="N936" s="45"/>
    </row>
    <row r="937" spans="1:14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  <c r="N937" s="45"/>
    </row>
    <row r="938" spans="1:14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  <c r="N938" s="45"/>
    </row>
    <row r="939" spans="1:14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  <c r="N939" s="45"/>
    </row>
    <row r="940" spans="1:14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  <c r="N940" s="45"/>
    </row>
    <row r="941" spans="1:14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  <c r="N941" s="45"/>
    </row>
    <row r="942" spans="1:14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  <c r="N942" s="45"/>
    </row>
    <row r="943" spans="1:14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  <c r="N943" s="45"/>
    </row>
    <row r="944" spans="1:14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  <c r="N944" s="45"/>
    </row>
    <row r="945" spans="1:14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  <c r="N945" s="45"/>
    </row>
    <row r="946" spans="1:14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  <c r="N946" s="45"/>
    </row>
    <row r="947" spans="1:14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  <c r="N947" s="45"/>
    </row>
    <row r="948" spans="1:14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  <c r="N948" s="45"/>
    </row>
    <row r="949" spans="1:14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  <c r="N949" s="45"/>
    </row>
    <row r="950" spans="1:14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  <c r="N950" s="45"/>
    </row>
    <row r="951" spans="1:14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  <c r="N951" s="45"/>
    </row>
    <row r="952" spans="1:14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  <c r="N952" s="45"/>
    </row>
    <row r="953" spans="1:14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  <c r="N953" s="45"/>
    </row>
    <row r="954" spans="1:14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  <c r="N954" s="45"/>
    </row>
    <row r="955" spans="1:14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  <c r="N955" s="45"/>
    </row>
    <row r="956" spans="1:14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  <c r="N956" s="45"/>
    </row>
    <row r="957" spans="1:14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  <c r="N957" s="45"/>
    </row>
    <row r="958" spans="1:14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  <c r="N958" s="45"/>
    </row>
    <row r="959" spans="1:14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  <c r="N959" s="45"/>
    </row>
    <row r="960" spans="1:14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  <c r="N960" s="45"/>
    </row>
    <row r="961" spans="1:14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  <c r="N961" s="45"/>
    </row>
    <row r="962" spans="1:14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  <c r="N962" s="45"/>
    </row>
    <row r="963" spans="1:14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  <c r="N963" s="45"/>
    </row>
    <row r="964" spans="1:14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  <c r="N964" s="45"/>
    </row>
    <row r="965" spans="1:14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  <c r="N965" s="45"/>
    </row>
    <row r="966" spans="1:14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  <c r="N966" s="45"/>
    </row>
    <row r="967" spans="1:14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  <c r="N967" s="45"/>
    </row>
    <row r="968" spans="1:14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  <c r="N968" s="45"/>
    </row>
    <row r="969" spans="1:14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  <c r="N969" s="45"/>
    </row>
    <row r="970" spans="1:14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  <c r="N970" s="45"/>
    </row>
    <row r="971" spans="1:14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  <c r="N971" s="45"/>
    </row>
    <row r="972" spans="1:14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  <c r="N972" s="45"/>
    </row>
    <row r="973" spans="1:14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  <c r="N973" s="45"/>
    </row>
    <row r="974" spans="1:14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  <c r="N974" s="45"/>
    </row>
    <row r="975" spans="1:14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  <c r="N975" s="45"/>
    </row>
    <row r="976" spans="1:14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  <c r="N976" s="45"/>
    </row>
    <row r="977" spans="1:14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  <c r="N977" s="45"/>
    </row>
    <row r="978" spans="1:14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  <c r="N978" s="45"/>
    </row>
    <row r="979" spans="1:14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  <c r="N979" s="45"/>
    </row>
    <row r="980" spans="1:14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  <c r="N980" s="45"/>
    </row>
    <row r="981" spans="1:14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  <c r="N981" s="45"/>
    </row>
    <row r="982" spans="1:14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  <c r="N982" s="45"/>
    </row>
    <row r="983" spans="1:14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  <c r="N983" s="45"/>
    </row>
    <row r="984" spans="1:14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  <c r="N984" s="45"/>
    </row>
    <row r="985" spans="1:14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  <c r="N985" s="45"/>
    </row>
    <row r="986" spans="1:14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  <c r="N986" s="45"/>
    </row>
    <row r="987" spans="1:14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  <c r="N987" s="45"/>
    </row>
    <row r="988" spans="1:14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  <c r="N988" s="45"/>
    </row>
    <row r="989" spans="1:14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  <c r="N989" s="45"/>
    </row>
    <row r="990" spans="1:14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  <c r="N990" s="45"/>
    </row>
    <row r="991" spans="1:14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  <c r="N991" s="45"/>
    </row>
    <row r="992" spans="1:14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  <c r="N992" s="45"/>
    </row>
    <row r="993" spans="1:14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  <c r="N993" s="45"/>
    </row>
    <row r="994" spans="1:14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  <c r="N994" s="45"/>
    </row>
    <row r="995" spans="1:14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  <c r="N995" s="45"/>
    </row>
    <row r="996" spans="1:14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  <c r="N996" s="45"/>
    </row>
    <row r="997" spans="1:14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  <c r="N997" s="45"/>
    </row>
    <row r="998" spans="1:14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  <c r="N998" s="45"/>
    </row>
    <row r="999" spans="1:14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  <c r="N999" s="45"/>
    </row>
    <row r="1000" spans="1:14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  <c r="N1000" s="45"/>
    </row>
    <row r="1001" spans="1:14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  <c r="N1001" s="45"/>
    </row>
    <row r="1002" spans="1:14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  <c r="N1002" s="45"/>
    </row>
    <row r="1003" spans="1:14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  <c r="N1003" s="45"/>
    </row>
    <row r="1004" spans="1:14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  <c r="N1004" s="45"/>
    </row>
    <row r="1005" spans="1:14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  <c r="N1005" s="45"/>
    </row>
    <row r="1006" spans="1:14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  <c r="N1006" s="45"/>
    </row>
    <row r="1007" spans="1:14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  <c r="N1007" s="45"/>
    </row>
    <row r="1008" spans="1:14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  <c r="N1008" s="45"/>
    </row>
    <row r="1009" spans="1:14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  <c r="N1009" s="45"/>
    </row>
    <row r="1010" spans="1:14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  <c r="N1010" s="45"/>
    </row>
    <row r="1011" spans="1:14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  <c r="N1011" s="45"/>
    </row>
    <row r="1012" spans="1:14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  <c r="N1012" s="45"/>
    </row>
    <row r="1013" spans="1:14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  <c r="N1013" s="45"/>
    </row>
    <row r="1014" spans="1:14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  <c r="N1014" s="45"/>
    </row>
    <row r="1015" spans="1:14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  <c r="N1015" s="45"/>
    </row>
    <row r="1016" spans="1:14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  <c r="N1016" s="45"/>
    </row>
    <row r="1017" spans="1:14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  <c r="N1017" s="45"/>
    </row>
    <row r="1018" spans="1:14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  <c r="N1018" s="45"/>
    </row>
    <row r="1019" spans="1:14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  <c r="N1019" s="45"/>
    </row>
    <row r="1020" spans="1:14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  <c r="N1020" s="45"/>
    </row>
    <row r="1021" spans="1:14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  <c r="N1021" s="45"/>
    </row>
    <row r="1022" spans="1:14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  <c r="N1022" s="45"/>
    </row>
    <row r="1023" spans="1:14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  <c r="N1023" s="45"/>
    </row>
    <row r="1024" spans="1:14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  <c r="N1024" s="45"/>
    </row>
    <row r="1025" spans="1:14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  <c r="N1025" s="45"/>
    </row>
    <row r="1026" spans="1:14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  <c r="N1026" s="45"/>
    </row>
    <row r="1027" spans="1:14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  <c r="N1027" s="45"/>
    </row>
    <row r="1028" spans="1:14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  <c r="N1028" s="45"/>
    </row>
    <row r="1029" spans="1:14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  <c r="N1029" s="45"/>
    </row>
    <row r="1030" spans="1:14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  <c r="N1030" s="45"/>
    </row>
    <row r="1031" spans="1:14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  <c r="N1031" s="45"/>
    </row>
    <row r="1032" spans="1:14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  <c r="N1032" s="45"/>
    </row>
    <row r="1033" spans="1:14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  <c r="N1033" s="45"/>
    </row>
    <row r="1034" spans="1:14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  <c r="N1034" s="45"/>
    </row>
    <row r="1035" spans="1:14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  <c r="N1035" s="45"/>
    </row>
    <row r="1036" spans="1:14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  <c r="N1036" s="45"/>
    </row>
    <row r="1037" spans="1:14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  <c r="N1037" s="45"/>
    </row>
    <row r="1038" spans="1:14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  <c r="N1038" s="45"/>
    </row>
    <row r="1039" spans="1:14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  <c r="N1039" s="45"/>
    </row>
    <row r="1040" spans="1:14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  <c r="N1040" s="45"/>
    </row>
    <row r="1041" spans="1:14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  <c r="N1041" s="45"/>
    </row>
    <row r="1042" spans="1:14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  <c r="N1042" s="45"/>
    </row>
    <row r="1043" spans="1:14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  <c r="N1043" s="45"/>
    </row>
    <row r="1044" spans="1:14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  <c r="N1044" s="45"/>
    </row>
    <row r="1045" spans="1:14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  <c r="N1045" s="45"/>
    </row>
    <row r="1046" spans="1:14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  <c r="N1046" s="45"/>
    </row>
    <row r="1047" spans="1:14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  <c r="N1047" s="45"/>
    </row>
    <row r="1048" spans="1:14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  <c r="N1048" s="45"/>
    </row>
    <row r="1049" spans="1:14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  <c r="N1049" s="45"/>
    </row>
    <row r="1050" spans="1:14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  <c r="N1050" s="45"/>
    </row>
    <row r="1051" spans="1:14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  <c r="N1051" s="45"/>
    </row>
    <row r="1052" spans="1:14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  <c r="N1052" s="45"/>
    </row>
    <row r="1053" spans="1:14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  <c r="N1053" s="45"/>
    </row>
    <row r="1054" spans="1:14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  <c r="N1054" s="45"/>
    </row>
    <row r="1055" spans="1:14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  <c r="N1055" s="45"/>
    </row>
    <row r="1056" spans="1:14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  <c r="N1056" s="45"/>
    </row>
    <row r="1057" spans="1:14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  <c r="N1057" s="45"/>
    </row>
    <row r="1058" spans="1:14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  <c r="N1058" s="45"/>
    </row>
    <row r="1059" spans="1:14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  <c r="N1059" s="45"/>
    </row>
    <row r="1060" spans="1:14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  <c r="N1060" s="45"/>
    </row>
    <row r="1061" spans="1:14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  <c r="N1061" s="45"/>
    </row>
    <row r="1062" spans="1:14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  <c r="N1062" s="45"/>
    </row>
    <row r="1063" spans="1:14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  <c r="N1063" s="45"/>
    </row>
    <row r="1064" spans="1:14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  <c r="N1064" s="45"/>
    </row>
    <row r="1065" spans="1:14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  <c r="N1065" s="45"/>
    </row>
    <row r="1066" spans="1:14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  <c r="N1066" s="45"/>
    </row>
    <row r="1067" spans="1:14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  <c r="N1067" s="45"/>
    </row>
    <row r="1068" spans="1:14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  <c r="N1068" s="45"/>
    </row>
    <row r="1069" spans="1:14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  <c r="N1069" s="45"/>
    </row>
    <row r="1070" spans="1:14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  <c r="N1070" s="45"/>
    </row>
    <row r="1071" spans="1:14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  <c r="N1071" s="45"/>
    </row>
    <row r="1072" spans="1:14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  <c r="N1072" s="45"/>
    </row>
    <row r="1073" spans="1:14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  <c r="N1073" s="45"/>
    </row>
    <row r="1074" spans="1:14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  <c r="N1074" s="45"/>
    </row>
    <row r="1075" spans="1:14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  <c r="N1075" s="45"/>
    </row>
    <row r="1076" spans="1:14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  <c r="N1076" s="45"/>
    </row>
    <row r="1077" spans="1:14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  <c r="N1077" s="45"/>
    </row>
    <row r="1078" spans="1:14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  <c r="N1078" s="45"/>
    </row>
    <row r="1079" spans="1:14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  <c r="N1079" s="45"/>
    </row>
    <row r="1080" spans="1:14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  <c r="N1080" s="45"/>
    </row>
    <row r="1081" spans="1:14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  <c r="N1081" s="45"/>
    </row>
    <row r="1082" spans="1:14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  <c r="N1082" s="45"/>
    </row>
    <row r="1083" spans="1:14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  <c r="N1083" s="45"/>
    </row>
    <row r="1084" spans="1:14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  <c r="N1084" s="45"/>
    </row>
    <row r="1085" spans="1:14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  <c r="N1085" s="45"/>
    </row>
    <row r="1086" spans="1:14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  <c r="N1086" s="45"/>
    </row>
    <row r="1087" spans="1:14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  <c r="N1087" s="45"/>
    </row>
    <row r="1088" spans="1:14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  <c r="N1088" s="45"/>
    </row>
    <row r="1089" spans="1:14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  <c r="N1089" s="45"/>
    </row>
    <row r="1090" spans="1:14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  <c r="N1090" s="45"/>
    </row>
    <row r="1091" spans="1:14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  <c r="N1091" s="45"/>
    </row>
    <row r="1092" spans="1:14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  <c r="N1092" s="45"/>
    </row>
    <row r="1093" spans="1:14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  <c r="N1093" s="45"/>
    </row>
    <row r="1094" spans="1:14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  <c r="N1094" s="45"/>
    </row>
    <row r="1095" spans="1:14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  <c r="N1095" s="45"/>
    </row>
    <row r="1096" spans="1:14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  <c r="N1096" s="45"/>
    </row>
    <row r="1097" spans="1:14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  <c r="N1097" s="45"/>
    </row>
    <row r="1098" spans="1:14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  <c r="N1098" s="45"/>
    </row>
    <row r="1099" spans="1:14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  <c r="N1099" s="45"/>
    </row>
    <row r="1100" spans="1:14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  <c r="N1100" s="45"/>
    </row>
    <row r="1101" spans="1:14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  <c r="N1101" s="45"/>
    </row>
    <row r="1102" spans="1:14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  <c r="N1102" s="45"/>
    </row>
    <row r="1103" spans="1:14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  <c r="N1103" s="45"/>
    </row>
    <row r="1104" spans="1:14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  <c r="N1104" s="45"/>
    </row>
    <row r="1105" spans="1:14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  <c r="N1105" s="45"/>
    </row>
    <row r="1106" spans="1:14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  <c r="N1106" s="45"/>
    </row>
    <row r="1107" spans="1:14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  <c r="N1107" s="45"/>
    </row>
    <row r="1108" spans="1:14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  <c r="N1108" s="45"/>
    </row>
    <row r="1109" spans="1:14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  <c r="N1109" s="45"/>
    </row>
    <row r="1110" spans="1:14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  <c r="N1110" s="45"/>
    </row>
    <row r="1111" spans="1:14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  <c r="N1111" s="45"/>
    </row>
    <row r="1112" spans="1:14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  <c r="N1112" s="45"/>
    </row>
    <row r="1113" spans="1:14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  <c r="N1113" s="45"/>
    </row>
    <row r="1114" spans="1:14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  <c r="N1114" s="45"/>
    </row>
    <row r="1115" spans="1:14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  <c r="N1115" s="45"/>
    </row>
    <row r="1116" spans="1:14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  <c r="N1116" s="45"/>
    </row>
    <row r="1117" spans="1:14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  <c r="N1117" s="45"/>
    </row>
    <row r="1118" spans="1:14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  <c r="N1118" s="45"/>
    </row>
    <row r="1119" spans="1:14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  <c r="N1119" s="45"/>
    </row>
    <row r="1120" spans="1:14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  <c r="N1120" s="45"/>
    </row>
    <row r="1121" spans="1:14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  <c r="N1121" s="45"/>
    </row>
    <row r="1122" spans="1:14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  <c r="N1122" s="45"/>
    </row>
    <row r="1123" spans="1:14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  <c r="N1123" s="45"/>
    </row>
    <row r="1124" spans="1:14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  <c r="N1124" s="45"/>
    </row>
    <row r="1125" spans="1:14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  <c r="N1125" s="45"/>
    </row>
    <row r="1126" spans="1:14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  <c r="N1126" s="45"/>
    </row>
    <row r="1127" spans="1:14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  <c r="N1127" s="45"/>
    </row>
    <row r="1128" spans="1:14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  <c r="N1128" s="45"/>
    </row>
    <row r="1129" spans="1:14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  <c r="N1129" s="45"/>
    </row>
    <row r="1130" spans="1:14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  <c r="N1130" s="45"/>
    </row>
    <row r="1131" spans="1:14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  <c r="N1131" s="45"/>
    </row>
    <row r="1132" spans="1:14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  <c r="N1132" s="45"/>
    </row>
    <row r="1133" spans="1:14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  <c r="N1133" s="45"/>
    </row>
    <row r="1134" spans="1:14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  <c r="N1134" s="45"/>
    </row>
    <row r="1135" spans="1:14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  <c r="N1135" s="45"/>
    </row>
    <row r="1136" spans="1:14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  <c r="N1136" s="45"/>
    </row>
    <row r="1137" spans="1:14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  <c r="N1137" s="45"/>
    </row>
    <row r="1138" spans="1:14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  <c r="N1138" s="45"/>
    </row>
    <row r="1139" spans="1:14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  <c r="N1139" s="45"/>
    </row>
    <row r="1140" spans="1:14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  <c r="N1140" s="45"/>
    </row>
    <row r="1141" spans="1:14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  <c r="N1141" s="45"/>
    </row>
    <row r="1142" spans="1:14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  <c r="N1142" s="45"/>
    </row>
    <row r="1143" spans="1:14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  <c r="N1143" s="45"/>
    </row>
    <row r="1144" spans="1:14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  <c r="N1144" s="45"/>
    </row>
    <row r="1145" spans="1:14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  <c r="N1145" s="45"/>
    </row>
    <row r="1146" spans="1:14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  <c r="N1146" s="45"/>
    </row>
    <row r="1147" spans="1:14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  <c r="N1147" s="45"/>
    </row>
    <row r="1148" spans="1:14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  <c r="N1148" s="45"/>
    </row>
    <row r="1149" spans="1:14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  <c r="N1149" s="45"/>
    </row>
    <row r="1150" spans="1:14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  <c r="N1150" s="45"/>
    </row>
    <row r="1151" spans="1:14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  <c r="N1151" s="45"/>
    </row>
    <row r="1152" spans="1:14" ht="12.75">
      <c r="A1152" s="29"/>
      <c r="B1152" s="29"/>
      <c r="C1152" s="30"/>
      <c r="D1152" s="29"/>
      <c r="E1152" s="29"/>
      <c r="F1152" s="29"/>
      <c r="G1152" s="29"/>
      <c r="H1152" s="29"/>
      <c r="I1152" s="29"/>
      <c r="J1152" s="29"/>
      <c r="K1152" s="45"/>
      <c r="L1152" s="45"/>
      <c r="M1152" s="45"/>
      <c r="N1152" s="45"/>
    </row>
    <row r="1153" spans="1:14" ht="12.75">
      <c r="A1153" s="29"/>
      <c r="B1153" s="29"/>
      <c r="C1153" s="30"/>
      <c r="D1153" s="29"/>
      <c r="E1153" s="29"/>
      <c r="F1153" s="29"/>
      <c r="G1153" s="29"/>
      <c r="H1153" s="29"/>
      <c r="I1153" s="29"/>
      <c r="J1153" s="29"/>
      <c r="K1153" s="45"/>
      <c r="L1153" s="45"/>
      <c r="M1153" s="45"/>
      <c r="N1153" s="45"/>
    </row>
    <row r="1154" spans="1:14" ht="12.75">
      <c r="A1154" s="29"/>
      <c r="B1154" s="29"/>
      <c r="C1154" s="30"/>
      <c r="D1154" s="29"/>
      <c r="E1154" s="29"/>
      <c r="F1154" s="29"/>
      <c r="G1154" s="29"/>
      <c r="H1154" s="29"/>
      <c r="I1154" s="29"/>
      <c r="J1154" s="29"/>
      <c r="K1154" s="45"/>
      <c r="L1154" s="45"/>
      <c r="M1154" s="45"/>
      <c r="N1154" s="45"/>
    </row>
    <row r="1155" spans="1:14" ht="12.75">
      <c r="A1155" s="29"/>
      <c r="B1155" s="29"/>
      <c r="C1155" s="30"/>
      <c r="D1155" s="29"/>
      <c r="E1155" s="29"/>
      <c r="F1155" s="29"/>
      <c r="G1155" s="29"/>
      <c r="H1155" s="29"/>
      <c r="I1155" s="29"/>
      <c r="J1155" s="29"/>
      <c r="K1155" s="45"/>
      <c r="L1155" s="45"/>
      <c r="M1155" s="45"/>
      <c r="N1155" s="45"/>
    </row>
    <row r="1156" spans="1:14" ht="12.75">
      <c r="A1156" s="29"/>
      <c r="B1156" s="29"/>
      <c r="C1156" s="30"/>
      <c r="D1156" s="29"/>
      <c r="E1156" s="29"/>
      <c r="F1156" s="29"/>
      <c r="G1156" s="29"/>
      <c r="H1156" s="29"/>
      <c r="I1156" s="29"/>
      <c r="J1156" s="29"/>
      <c r="K1156" s="45"/>
      <c r="L1156" s="45"/>
      <c r="M1156" s="45"/>
      <c r="N1156" s="45"/>
    </row>
    <row r="1157" spans="1:14" ht="12.75">
      <c r="A1157" s="29"/>
      <c r="B1157" s="29"/>
      <c r="C1157" s="30"/>
      <c r="D1157" s="29"/>
      <c r="E1157" s="29"/>
      <c r="F1157" s="29"/>
      <c r="G1157" s="29"/>
      <c r="H1157" s="29"/>
      <c r="I1157" s="29"/>
      <c r="J1157" s="29"/>
      <c r="K1157" s="45"/>
      <c r="L1157" s="45"/>
      <c r="M1157" s="45"/>
      <c r="N1157" s="45"/>
    </row>
    <row r="1158" spans="1:14" ht="12.75">
      <c r="A1158" s="29"/>
      <c r="B1158" s="29"/>
      <c r="C1158" s="30"/>
      <c r="D1158" s="29"/>
      <c r="E1158" s="29"/>
      <c r="F1158" s="29"/>
      <c r="G1158" s="29"/>
      <c r="H1158" s="29"/>
      <c r="I1158" s="29"/>
      <c r="J1158" s="29"/>
      <c r="K1158" s="45"/>
      <c r="L1158" s="45"/>
      <c r="M1158" s="45"/>
      <c r="N1158" s="45"/>
    </row>
    <row r="1159" spans="1:14" ht="12.75">
      <c r="A1159" s="29"/>
      <c r="B1159" s="29"/>
      <c r="C1159" s="30"/>
      <c r="D1159" s="29"/>
      <c r="E1159" s="29"/>
      <c r="F1159" s="29"/>
      <c r="G1159" s="29"/>
      <c r="H1159" s="29"/>
      <c r="I1159" s="29"/>
      <c r="J1159" s="29"/>
      <c r="K1159" s="45"/>
      <c r="L1159" s="45"/>
      <c r="M1159" s="45"/>
      <c r="N1159" s="45"/>
    </row>
    <row r="1160" spans="1:14" ht="12.75">
      <c r="A1160" s="29"/>
      <c r="B1160" s="29"/>
      <c r="C1160" s="30"/>
      <c r="D1160" s="29"/>
      <c r="E1160" s="29"/>
      <c r="F1160" s="29"/>
      <c r="G1160" s="29"/>
      <c r="H1160" s="29"/>
      <c r="I1160" s="29"/>
      <c r="J1160" s="29"/>
      <c r="K1160" s="45"/>
      <c r="L1160" s="45"/>
      <c r="M1160" s="45"/>
      <c r="N1160" s="45"/>
    </row>
    <row r="1161" spans="1:14" ht="12.75">
      <c r="A1161" s="29"/>
      <c r="B1161" s="29"/>
      <c r="C1161" s="30"/>
      <c r="D1161" s="29"/>
      <c r="E1161" s="29"/>
      <c r="F1161" s="29"/>
      <c r="G1161" s="29"/>
      <c r="H1161" s="29"/>
      <c r="I1161" s="29"/>
      <c r="J1161" s="29"/>
      <c r="K1161" s="45"/>
      <c r="L1161" s="45"/>
      <c r="M1161" s="45"/>
      <c r="N1161" s="45"/>
    </row>
    <row r="1162" spans="1:14" ht="12.75">
      <c r="A1162" s="29"/>
      <c r="B1162" s="29"/>
      <c r="C1162" s="30"/>
      <c r="D1162" s="29"/>
      <c r="E1162" s="29"/>
      <c r="F1162" s="29"/>
      <c r="G1162" s="29"/>
      <c r="H1162" s="29"/>
      <c r="I1162" s="29"/>
      <c r="J1162" s="29"/>
      <c r="K1162" s="45"/>
      <c r="L1162" s="45"/>
      <c r="M1162" s="45"/>
      <c r="N1162" s="45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  <row r="2012" ht="12.75">
      <c r="C2012" s="27"/>
    </row>
    <row r="2013" ht="12.75">
      <c r="C2013" s="27"/>
    </row>
    <row r="2014" ht="12.75">
      <c r="C2014" s="27"/>
    </row>
    <row r="2015" ht="12.75">
      <c r="C2015" s="27"/>
    </row>
    <row r="2016" ht="12.75">
      <c r="C2016" s="27"/>
    </row>
    <row r="2017" ht="12.75">
      <c r="C2017" s="27"/>
    </row>
    <row r="2018" ht="12.75">
      <c r="C2018" s="27"/>
    </row>
    <row r="2019" ht="12.75">
      <c r="C2019" s="27"/>
    </row>
    <row r="2020" ht="12.75">
      <c r="C2020" s="27"/>
    </row>
    <row r="2021" ht="12.75">
      <c r="C2021" s="27"/>
    </row>
    <row r="2022" ht="12.75">
      <c r="C2022" s="27"/>
    </row>
  </sheetData>
  <printOptions horizontalCentered="1"/>
  <pageMargins left="0" right="0" top="0.65" bottom="0" header="0" footer="0"/>
  <pageSetup fitToHeight="1" fitToWidth="1" horizontalDpi="300" verticalDpi="3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10"/>
  <sheetViews>
    <sheetView workbookViewId="0" topLeftCell="A23">
      <selection activeCell="M35" sqref="M35"/>
    </sheetView>
  </sheetViews>
  <sheetFormatPr defaultColWidth="9.140625" defaultRowHeight="12.75"/>
  <cols>
    <col min="1" max="1" width="5.8515625" style="0" customWidth="1"/>
    <col min="2" max="2" width="24.421875" style="0" customWidth="1"/>
    <col min="3" max="3" width="8.421875" style="0" customWidth="1"/>
    <col min="4" max="4" width="30.00390625" style="0" customWidth="1"/>
    <col min="5" max="5" width="5.7109375" style="0" customWidth="1"/>
    <col min="6" max="7" width="5.28125" style="0" customWidth="1"/>
    <col min="8" max="8" width="5.7109375" style="22" customWidth="1"/>
    <col min="9" max="9" width="5.00390625" style="22" customWidth="1"/>
    <col min="10" max="10" width="5.140625" style="22" customWidth="1"/>
    <col min="11" max="11" width="5.140625" style="18" customWidth="1"/>
    <col min="12" max="12" width="5.421875" style="18" customWidth="1"/>
    <col min="13" max="13" width="6.8515625" style="18" customWidth="1"/>
    <col min="14" max="14" width="5.710937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29.25" customHeight="1">
      <c r="A1" s="106" t="s">
        <v>299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7" customHeight="1">
      <c r="A2" s="432" t="s">
        <v>211</v>
      </c>
      <c r="B2" s="435" t="str">
        <f>TEXT(C2,"dddd")</f>
        <v>Friday</v>
      </c>
      <c r="C2" s="436">
        <f>'Ride Calendar'!B12</f>
        <v>39038</v>
      </c>
      <c r="D2" s="309" t="s">
        <v>199</v>
      </c>
      <c r="E2" s="443">
        <f>'Train-Central-Bomaderry-Weekday'!C46</f>
        <v>8.59</v>
      </c>
      <c r="F2" s="444" t="s">
        <v>200</v>
      </c>
      <c r="G2" s="445"/>
      <c r="H2" s="136"/>
      <c r="I2" s="437"/>
      <c r="J2" s="136"/>
      <c r="K2" s="446" t="s">
        <v>265</v>
      </c>
      <c r="L2" s="447">
        <f>'Train-Central-Bomaderry-Weekday'!C47</f>
        <v>9.09</v>
      </c>
      <c r="M2" s="439" t="s">
        <v>111</v>
      </c>
      <c r="N2" s="448">
        <f>M35</f>
        <v>2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33.75" customHeight="1">
      <c r="A3" s="46" t="s">
        <v>272</v>
      </c>
      <c r="B3" s="46" t="s">
        <v>165</v>
      </c>
      <c r="C3" s="191">
        <v>0</v>
      </c>
      <c r="D3" s="271" t="s">
        <v>277</v>
      </c>
      <c r="E3" s="305" t="s">
        <v>250</v>
      </c>
      <c r="F3" s="271" t="s">
        <v>282</v>
      </c>
      <c r="G3" s="271" t="s">
        <v>272</v>
      </c>
      <c r="H3" s="344" t="s">
        <v>278</v>
      </c>
      <c r="I3" s="344" t="s">
        <v>279</v>
      </c>
      <c r="J3" s="345" t="s">
        <v>281</v>
      </c>
      <c r="K3" s="345" t="s">
        <v>280</v>
      </c>
      <c r="L3" s="345" t="s">
        <v>280</v>
      </c>
      <c r="M3" s="345" t="s">
        <v>276</v>
      </c>
      <c r="N3" s="194">
        <v>0.3854166666666667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2.5" customHeight="1">
      <c r="A4" s="391" t="s">
        <v>55</v>
      </c>
      <c r="B4" s="396" t="s">
        <v>166</v>
      </c>
      <c r="C4" s="372">
        <v>0.8</v>
      </c>
      <c r="D4" s="378" t="s">
        <v>246</v>
      </c>
      <c r="E4" s="372">
        <f>C4</f>
        <v>0.8</v>
      </c>
      <c r="F4" s="377" t="s">
        <v>51</v>
      </c>
      <c r="G4" s="369" t="s">
        <v>247</v>
      </c>
      <c r="H4" s="372">
        <f>C4/K4*60</f>
        <v>28.23529411764706</v>
      </c>
      <c r="I4" s="372">
        <f>E4/L4*60</f>
        <v>28.23529411764706</v>
      </c>
      <c r="J4" s="371"/>
      <c r="K4" s="371">
        <v>1.7</v>
      </c>
      <c r="L4" s="374">
        <f>+K4</f>
        <v>1.7</v>
      </c>
      <c r="M4" s="375">
        <f>((J4+K4)/1440)</f>
        <v>0.0011805555555555556</v>
      </c>
      <c r="N4" s="376">
        <f aca="true" t="shared" si="0" ref="N4:N22">N3+((K4+J4)/1440)</f>
        <v>0.38659722222222226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2.5" customHeight="1">
      <c r="A5" s="391" t="s">
        <v>56</v>
      </c>
      <c r="B5" s="397" t="str">
        <f>D4</f>
        <v>Cambewarra Rd/Moss Vale Rd</v>
      </c>
      <c r="C5" s="372">
        <v>3.6</v>
      </c>
      <c r="D5" s="378" t="s">
        <v>167</v>
      </c>
      <c r="E5" s="372">
        <f>E4+C5</f>
        <v>4.4</v>
      </c>
      <c r="F5" s="377" t="s">
        <v>51</v>
      </c>
      <c r="G5" s="369" t="s">
        <v>247</v>
      </c>
      <c r="H5" s="372">
        <f>C5/K5*60</f>
        <v>30.85714285714286</v>
      </c>
      <c r="I5" s="372">
        <f>E5/L5*60</f>
        <v>30.3448275862069</v>
      </c>
      <c r="J5" s="371"/>
      <c r="K5" s="371">
        <v>7</v>
      </c>
      <c r="L5" s="374">
        <f>L4+K5</f>
        <v>8.7</v>
      </c>
      <c r="M5" s="375">
        <f>M4+(J5+K5)/1440</f>
        <v>0.0060416666666666665</v>
      </c>
      <c r="N5" s="376">
        <f t="shared" si="0"/>
        <v>0.39145833333333335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27" customHeight="1">
      <c r="A6" s="391" t="s">
        <v>53</v>
      </c>
      <c r="B6" s="391" t="str">
        <f>D5</f>
        <v>Moss Vale Rd</v>
      </c>
      <c r="C6" s="372">
        <v>0.2</v>
      </c>
      <c r="D6" s="370" t="s">
        <v>169</v>
      </c>
      <c r="E6" s="372">
        <f>E5+C6</f>
        <v>4.6000000000000005</v>
      </c>
      <c r="F6" s="377" t="s">
        <v>51</v>
      </c>
      <c r="G6" s="369" t="s">
        <v>247</v>
      </c>
      <c r="H6" s="372">
        <f>C6/K6*60</f>
        <v>24</v>
      </c>
      <c r="I6" s="372">
        <f>E6/L6*60</f>
        <v>30.000000000000007</v>
      </c>
      <c r="J6" s="371"/>
      <c r="K6" s="371">
        <v>0.5</v>
      </c>
      <c r="L6" s="374">
        <f>L5+K6</f>
        <v>9.2</v>
      </c>
      <c r="M6" s="375">
        <f>M5+(J6+K6)/1440</f>
        <v>0.006388888888888888</v>
      </c>
      <c r="N6" s="376">
        <f t="shared" si="0"/>
        <v>0.3918055555555556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31.5" customHeight="1">
      <c r="A7" s="391" t="s">
        <v>53</v>
      </c>
      <c r="B7" s="395" t="str">
        <f>B6</f>
        <v>Moss Vale Rd</v>
      </c>
      <c r="C7" s="372">
        <v>5.3</v>
      </c>
      <c r="D7" s="398" t="s">
        <v>168</v>
      </c>
      <c r="E7" s="372">
        <f>E6+C7</f>
        <v>9.9</v>
      </c>
      <c r="F7" s="377" t="s">
        <v>52</v>
      </c>
      <c r="G7" s="369" t="s">
        <v>247</v>
      </c>
      <c r="H7" s="372">
        <f>C7/K7*60</f>
        <v>9.636363636363637</v>
      </c>
      <c r="I7" s="372">
        <f>E7/L7*60</f>
        <v>14.075829383886255</v>
      </c>
      <c r="J7" s="371"/>
      <c r="K7" s="394">
        <v>33</v>
      </c>
      <c r="L7" s="374">
        <f>L6+K7</f>
        <v>42.2</v>
      </c>
      <c r="M7" s="375">
        <f>M6+(J7+K7)/1440</f>
        <v>0.029305555555555553</v>
      </c>
      <c r="N7" s="376">
        <f t="shared" si="0"/>
        <v>0.4147222222222222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27.75" customHeight="1">
      <c r="A8" s="52"/>
      <c r="B8" s="51" t="s">
        <v>57</v>
      </c>
      <c r="C8" s="216"/>
      <c r="D8" s="217" t="str">
        <f>D7</f>
        <v>KOM - Cnr Cambewarra Lookout Rd &amp; Moss Vale Rd</v>
      </c>
      <c r="E8" s="218"/>
      <c r="F8" s="342"/>
      <c r="G8" s="214"/>
      <c r="H8" s="218"/>
      <c r="I8" s="218"/>
      <c r="J8" s="220">
        <v>10</v>
      </c>
      <c r="K8" s="298"/>
      <c r="L8" s="221"/>
      <c r="M8" s="222">
        <f>M7+(J8+K8)/1440</f>
        <v>0.03625</v>
      </c>
      <c r="N8" s="223">
        <f t="shared" si="0"/>
        <v>0.42166666666666663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31.5" customHeight="1">
      <c r="A9" s="391" t="s">
        <v>56</v>
      </c>
      <c r="B9" s="395" t="str">
        <f>B7</f>
        <v>Moss Vale Rd</v>
      </c>
      <c r="C9" s="372">
        <v>6.3</v>
      </c>
      <c r="D9" s="392" t="s">
        <v>168</v>
      </c>
      <c r="E9" s="372">
        <f>E7+C9</f>
        <v>16.2</v>
      </c>
      <c r="F9" s="381" t="s">
        <v>61</v>
      </c>
      <c r="G9" s="369" t="s">
        <v>62</v>
      </c>
      <c r="H9" s="372">
        <f>C9/K9*60</f>
        <v>34.36363636363637</v>
      </c>
      <c r="I9" s="372">
        <f>E9/L9*60</f>
        <v>18.27067669172932</v>
      </c>
      <c r="J9" s="371"/>
      <c r="K9" s="394">
        <v>11</v>
      </c>
      <c r="L9" s="374">
        <f>L7+K9</f>
        <v>53.2</v>
      </c>
      <c r="M9" s="375">
        <f aca="true" t="shared" si="1" ref="M9:M22">M8+(J9+K9)/1440</f>
        <v>0.04388888888888889</v>
      </c>
      <c r="N9" s="376">
        <f t="shared" si="0"/>
        <v>0.4293055555555555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391" t="s">
        <v>56</v>
      </c>
      <c r="B10" s="395" t="str">
        <f>B7</f>
        <v>Moss Vale Rd</v>
      </c>
      <c r="C10" s="372">
        <v>3.6</v>
      </c>
      <c r="D10" s="369" t="s">
        <v>102</v>
      </c>
      <c r="E10" s="372">
        <f>E9+C10</f>
        <v>19.8</v>
      </c>
      <c r="F10" s="377" t="s">
        <v>51</v>
      </c>
      <c r="G10" s="369" t="s">
        <v>59</v>
      </c>
      <c r="H10" s="372">
        <f>C10/K10*60</f>
        <v>22.736842105263158</v>
      </c>
      <c r="I10" s="372">
        <f>E10/L10*60</f>
        <v>18.94736842105263</v>
      </c>
      <c r="J10" s="371"/>
      <c r="K10" s="371">
        <v>9.5</v>
      </c>
      <c r="L10" s="374">
        <f>L9+K10</f>
        <v>62.7</v>
      </c>
      <c r="M10" s="375">
        <f t="shared" si="1"/>
        <v>0.05048611111111111</v>
      </c>
      <c r="N10" s="376">
        <f t="shared" si="0"/>
        <v>0.4359027777777777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47"/>
      <c r="B11" s="48" t="s">
        <v>63</v>
      </c>
      <c r="C11" s="207"/>
      <c r="D11" s="208" t="s">
        <v>84</v>
      </c>
      <c r="E11" s="207"/>
      <c r="F11" s="347"/>
      <c r="G11" s="205"/>
      <c r="H11" s="207"/>
      <c r="I11" s="207"/>
      <c r="J11" s="209">
        <v>40</v>
      </c>
      <c r="K11" s="304"/>
      <c r="L11" s="210"/>
      <c r="M11" s="211">
        <f t="shared" si="1"/>
        <v>0.07826388888888888</v>
      </c>
      <c r="N11" s="212">
        <f t="shared" si="0"/>
        <v>0.4636805555555555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4" customHeight="1">
      <c r="A12" s="391" t="s">
        <v>55</v>
      </c>
      <c r="B12" s="391" t="str">
        <f>B10</f>
        <v>Moss Vale Rd</v>
      </c>
      <c r="C12" s="371">
        <f>C10</f>
        <v>3.6</v>
      </c>
      <c r="D12" s="392" t="s">
        <v>248</v>
      </c>
      <c r="E12" s="372">
        <f>E10+C12</f>
        <v>23.400000000000002</v>
      </c>
      <c r="F12" s="377" t="s">
        <v>51</v>
      </c>
      <c r="G12" s="369" t="s">
        <v>91</v>
      </c>
      <c r="H12" s="372">
        <f aca="true" t="shared" si="2" ref="H12:H22">C12/K12*60</f>
        <v>21.599999999999998</v>
      </c>
      <c r="I12" s="372">
        <f aca="true" t="shared" si="3" ref="I12:I22">E12/L12*60</f>
        <v>19.312242090784043</v>
      </c>
      <c r="J12" s="371"/>
      <c r="K12" s="371">
        <v>10</v>
      </c>
      <c r="L12" s="374">
        <f>L10+K12</f>
        <v>72.7</v>
      </c>
      <c r="M12" s="375">
        <f t="shared" si="1"/>
        <v>0.08520833333333333</v>
      </c>
      <c r="N12" s="376">
        <f t="shared" si="0"/>
        <v>0.4706249999999999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27" customHeight="1">
      <c r="A13" s="391" t="s">
        <v>53</v>
      </c>
      <c r="B13" s="391" t="str">
        <f>B12</f>
        <v>Moss Vale Rd</v>
      </c>
      <c r="C13" s="393">
        <v>1.65</v>
      </c>
      <c r="D13" s="370" t="s">
        <v>94</v>
      </c>
      <c r="E13" s="372">
        <f>E12+C13</f>
        <v>25.05</v>
      </c>
      <c r="F13" s="377" t="s">
        <v>52</v>
      </c>
      <c r="G13" s="369" t="s">
        <v>46</v>
      </c>
      <c r="H13" s="372">
        <f>C13/K13*60</f>
        <v>19.799999999999997</v>
      </c>
      <c r="I13" s="372">
        <f>E13/L13*60</f>
        <v>19.343629343629345</v>
      </c>
      <c r="J13" s="371"/>
      <c r="K13" s="371">
        <v>5</v>
      </c>
      <c r="L13" s="374">
        <f>L12+K13</f>
        <v>77.7</v>
      </c>
      <c r="M13" s="375">
        <f t="shared" si="1"/>
        <v>0.08868055555555555</v>
      </c>
      <c r="N13" s="376">
        <f t="shared" si="0"/>
        <v>0.4740972222222221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391" t="s">
        <v>56</v>
      </c>
      <c r="B14" s="391" t="str">
        <f>B12</f>
        <v>Moss Vale Rd</v>
      </c>
      <c r="C14" s="371">
        <v>4.6</v>
      </c>
      <c r="D14" s="369" t="s">
        <v>101</v>
      </c>
      <c r="E14" s="372">
        <f>E13+C14</f>
        <v>29.65</v>
      </c>
      <c r="F14" s="377" t="s">
        <v>51</v>
      </c>
      <c r="G14" s="369" t="s">
        <v>92</v>
      </c>
      <c r="H14" s="372">
        <f t="shared" si="2"/>
        <v>7.885714285714285</v>
      </c>
      <c r="I14" s="372">
        <f t="shared" si="3"/>
        <v>15.785270629991127</v>
      </c>
      <c r="J14" s="371"/>
      <c r="K14" s="394">
        <v>35</v>
      </c>
      <c r="L14" s="374">
        <f>L13+K14</f>
        <v>112.7</v>
      </c>
      <c r="M14" s="375">
        <f t="shared" si="1"/>
        <v>0.1129861111111111</v>
      </c>
      <c r="N14" s="376">
        <f t="shared" si="0"/>
        <v>0.4984027777777777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24" customHeight="1">
      <c r="A15" s="52"/>
      <c r="B15" s="51" t="s">
        <v>57</v>
      </c>
      <c r="C15" s="216"/>
      <c r="D15" s="217" t="str">
        <f>D14</f>
        <v>KOM of Cambewarra Climb - Tourist Rd</v>
      </c>
      <c r="E15" s="218"/>
      <c r="F15" s="342"/>
      <c r="G15" s="214"/>
      <c r="H15" s="218"/>
      <c r="I15" s="218"/>
      <c r="J15" s="220">
        <v>10</v>
      </c>
      <c r="K15" s="298"/>
      <c r="L15" s="221"/>
      <c r="M15" s="222">
        <f t="shared" si="1"/>
        <v>0.11993055555555555</v>
      </c>
      <c r="N15" s="223">
        <f t="shared" si="0"/>
        <v>0.5053472222222222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391" t="s">
        <v>55</v>
      </c>
      <c r="B16" s="391" t="s">
        <v>90</v>
      </c>
      <c r="C16" s="371">
        <v>0.7</v>
      </c>
      <c r="D16" s="369" t="s">
        <v>171</v>
      </c>
      <c r="E16" s="372">
        <f>E14+C16</f>
        <v>30.349999999999998</v>
      </c>
      <c r="F16" s="377" t="s">
        <v>52</v>
      </c>
      <c r="G16" s="369" t="s">
        <v>91</v>
      </c>
      <c r="H16" s="372">
        <f t="shared" si="2"/>
        <v>10.5</v>
      </c>
      <c r="I16" s="372">
        <f t="shared" si="3"/>
        <v>15.604113110539844</v>
      </c>
      <c r="J16" s="371"/>
      <c r="K16" s="371">
        <v>4</v>
      </c>
      <c r="L16" s="374">
        <f>L14+K16</f>
        <v>116.7</v>
      </c>
      <c r="M16" s="375">
        <f t="shared" si="1"/>
        <v>0.12270833333333334</v>
      </c>
      <c r="N16" s="376">
        <f t="shared" si="0"/>
        <v>0.5081249999999999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391" t="s">
        <v>56</v>
      </c>
      <c r="B17" s="391" t="s">
        <v>90</v>
      </c>
      <c r="C17" s="371">
        <v>1.5</v>
      </c>
      <c r="D17" s="369" t="s">
        <v>242</v>
      </c>
      <c r="E17" s="372">
        <f aca="true" t="shared" si="4" ref="E17:E22">E16+C17</f>
        <v>31.849999999999998</v>
      </c>
      <c r="F17" s="377" t="s">
        <v>52</v>
      </c>
      <c r="G17" s="369" t="s">
        <v>105</v>
      </c>
      <c r="H17" s="372">
        <f t="shared" si="2"/>
        <v>18</v>
      </c>
      <c r="I17" s="372">
        <f t="shared" si="3"/>
        <v>15.702547247329498</v>
      </c>
      <c r="J17" s="371"/>
      <c r="K17" s="371">
        <v>5</v>
      </c>
      <c r="L17" s="374">
        <f aca="true" t="shared" si="5" ref="L17:L22">L16+K17</f>
        <v>121.7</v>
      </c>
      <c r="M17" s="375">
        <f t="shared" si="1"/>
        <v>0.12618055555555555</v>
      </c>
      <c r="N17" s="376">
        <f t="shared" si="0"/>
        <v>0.5115972222222221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391" t="s">
        <v>56</v>
      </c>
      <c r="B18" s="391" t="str">
        <f>B17</f>
        <v>Tourist Rd</v>
      </c>
      <c r="C18" s="371">
        <v>5.1</v>
      </c>
      <c r="D18" s="369" t="str">
        <f>D12</f>
        <v>Kangaroo Valley Rd</v>
      </c>
      <c r="E18" s="372">
        <f t="shared" si="4"/>
        <v>36.949999999999996</v>
      </c>
      <c r="F18" s="377" t="s">
        <v>51</v>
      </c>
      <c r="G18" s="369" t="s">
        <v>105</v>
      </c>
      <c r="H18" s="372">
        <f t="shared" si="2"/>
        <v>22.666666666666664</v>
      </c>
      <c r="I18" s="372">
        <f t="shared" si="3"/>
        <v>16.39792899408284</v>
      </c>
      <c r="J18" s="371"/>
      <c r="K18" s="371">
        <v>13.5</v>
      </c>
      <c r="L18" s="374">
        <f t="shared" si="5"/>
        <v>135.2</v>
      </c>
      <c r="M18" s="375">
        <f t="shared" si="1"/>
        <v>0.13555555555555554</v>
      </c>
      <c r="N18" s="376">
        <f t="shared" si="0"/>
        <v>0.5209722222222222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2.5" customHeight="1">
      <c r="A19" s="391" t="s">
        <v>53</v>
      </c>
      <c r="B19" s="391" t="str">
        <f>D18</f>
        <v>Kangaroo Valley Rd</v>
      </c>
      <c r="C19" s="371">
        <v>2.3</v>
      </c>
      <c r="D19" s="369" t="s">
        <v>243</v>
      </c>
      <c r="E19" s="372">
        <f t="shared" si="4"/>
        <v>39.24999999999999</v>
      </c>
      <c r="F19" s="377" t="s">
        <v>51</v>
      </c>
      <c r="G19" s="369" t="s">
        <v>60</v>
      </c>
      <c r="H19" s="372">
        <f t="shared" si="2"/>
        <v>27.599999999999998</v>
      </c>
      <c r="I19" s="372">
        <f t="shared" si="3"/>
        <v>16.79743223965763</v>
      </c>
      <c r="J19" s="371"/>
      <c r="K19" s="371">
        <v>5</v>
      </c>
      <c r="L19" s="374">
        <f>L18+K19</f>
        <v>140.2</v>
      </c>
      <c r="M19" s="375">
        <f>M18+(J19+K19)/1440</f>
        <v>0.13902777777777775</v>
      </c>
      <c r="N19" s="376">
        <f>N18+((K19+J19)/1440)</f>
        <v>0.5244444444444444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22.5" customHeight="1">
      <c r="A20" s="391" t="s">
        <v>56</v>
      </c>
      <c r="B20" s="391" t="str">
        <f>B19</f>
        <v>Kangaroo Valley Rd</v>
      </c>
      <c r="C20" s="371">
        <v>3.2</v>
      </c>
      <c r="D20" s="369" t="s">
        <v>244</v>
      </c>
      <c r="E20" s="372">
        <f t="shared" si="4"/>
        <v>42.449999999999996</v>
      </c>
      <c r="F20" s="377" t="s">
        <v>51</v>
      </c>
      <c r="G20" s="369" t="s">
        <v>60</v>
      </c>
      <c r="H20" s="372">
        <f t="shared" si="2"/>
        <v>24</v>
      </c>
      <c r="I20" s="372">
        <f t="shared" si="3"/>
        <v>17.186234817813766</v>
      </c>
      <c r="J20" s="371"/>
      <c r="K20" s="371">
        <v>8</v>
      </c>
      <c r="L20" s="374">
        <f t="shared" si="5"/>
        <v>148.2</v>
      </c>
      <c r="M20" s="375">
        <f t="shared" si="1"/>
        <v>0.1445833333333333</v>
      </c>
      <c r="N20" s="376">
        <f t="shared" si="0"/>
        <v>0.5299999999999999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2.5" customHeight="1">
      <c r="A21" s="391" t="s">
        <v>56</v>
      </c>
      <c r="B21" s="391" t="str">
        <f>B20</f>
        <v>Kangaroo Valley Rd</v>
      </c>
      <c r="C21" s="371">
        <v>1.6</v>
      </c>
      <c r="D21" s="369" t="s">
        <v>245</v>
      </c>
      <c r="E21" s="372">
        <f t="shared" si="4"/>
        <v>44.05</v>
      </c>
      <c r="F21" s="377" t="s">
        <v>51</v>
      </c>
      <c r="G21" s="369" t="s">
        <v>60</v>
      </c>
      <c r="H21" s="372">
        <f t="shared" si="2"/>
        <v>24</v>
      </c>
      <c r="I21" s="372">
        <f t="shared" si="3"/>
        <v>17.365308804204993</v>
      </c>
      <c r="J21" s="371"/>
      <c r="K21" s="371">
        <v>4</v>
      </c>
      <c r="L21" s="374">
        <f t="shared" si="5"/>
        <v>152.2</v>
      </c>
      <c r="M21" s="375">
        <f t="shared" si="1"/>
        <v>0.14736111111111108</v>
      </c>
      <c r="N21" s="376">
        <f t="shared" si="0"/>
        <v>0.5327777777777777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2.5" customHeight="1">
      <c r="A22" s="391" t="s">
        <v>55</v>
      </c>
      <c r="B22" s="391" t="str">
        <f>D21</f>
        <v>Princess Highway</v>
      </c>
      <c r="C22" s="372">
        <v>1.1</v>
      </c>
      <c r="D22" s="369" t="s">
        <v>2</v>
      </c>
      <c r="E22" s="372">
        <f t="shared" si="4"/>
        <v>45.15</v>
      </c>
      <c r="F22" s="377" t="s">
        <v>51</v>
      </c>
      <c r="G22" s="369" t="s">
        <v>58</v>
      </c>
      <c r="H22" s="372">
        <f t="shared" si="2"/>
        <v>22</v>
      </c>
      <c r="I22" s="372">
        <f t="shared" si="3"/>
        <v>17.454896907216497</v>
      </c>
      <c r="J22" s="371"/>
      <c r="K22" s="371">
        <v>3</v>
      </c>
      <c r="L22" s="374">
        <f t="shared" si="5"/>
        <v>155.2</v>
      </c>
      <c r="M22" s="375">
        <f t="shared" si="1"/>
        <v>0.1494444444444444</v>
      </c>
      <c r="N22" s="376">
        <f t="shared" si="0"/>
        <v>0.534861111111111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32" ht="22.5" customHeight="1">
      <c r="A23" s="49"/>
      <c r="B23" s="49" t="str">
        <f>D22</f>
        <v>Berry</v>
      </c>
      <c r="C23" s="227">
        <f>SUM(C3:C22)</f>
        <v>45.15</v>
      </c>
      <c r="D23" s="226" t="str">
        <f>D22</f>
        <v>Berry</v>
      </c>
      <c r="E23" s="228">
        <f>E22</f>
        <v>45.15</v>
      </c>
      <c r="F23" s="350"/>
      <c r="G23" s="226"/>
      <c r="H23" s="228" t="s">
        <v>48</v>
      </c>
      <c r="I23" s="228">
        <f>I22</f>
        <v>17.454896907216497</v>
      </c>
      <c r="J23" s="229">
        <f>SUM(J5:J22)</f>
        <v>60</v>
      </c>
      <c r="K23" s="229">
        <f>SUM(K4:K22)</f>
        <v>155.2</v>
      </c>
      <c r="L23" s="230">
        <f>L22</f>
        <v>155.2</v>
      </c>
      <c r="M23" s="231">
        <f>M22</f>
        <v>0.1494444444444444</v>
      </c>
      <c r="N23" s="232">
        <f>N22</f>
        <v>0.534861111111111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22.5" customHeight="1">
      <c r="A24" s="13"/>
      <c r="B24" s="13"/>
      <c r="C24" s="78" t="s">
        <v>67</v>
      </c>
      <c r="D24" s="13"/>
      <c r="E24" s="14"/>
      <c r="F24" s="14"/>
      <c r="G24" s="14"/>
      <c r="H24" s="15"/>
      <c r="I24" s="15"/>
      <c r="J24" s="16"/>
      <c r="K24" s="16"/>
      <c r="L24" s="17"/>
      <c r="N24" s="19"/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2.5" customHeight="1">
      <c r="A25" s="53"/>
      <c r="B25" s="56" t="s">
        <v>103</v>
      </c>
      <c r="C25" s="78" t="s">
        <v>48</v>
      </c>
      <c r="D25" s="58" t="s">
        <v>104</v>
      </c>
      <c r="E25" s="56" t="s">
        <v>68</v>
      </c>
      <c r="F25" s="90"/>
      <c r="G25" s="58" t="s">
        <v>50</v>
      </c>
      <c r="H25" s="57" t="s">
        <v>69</v>
      </c>
      <c r="I25" s="15"/>
      <c r="K25" s="399"/>
      <c r="L25" s="414" t="s">
        <v>70</v>
      </c>
      <c r="M25" s="353">
        <f>N3</f>
        <v>0.3854166666666667</v>
      </c>
      <c r="N25" s="399"/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22.5" customHeight="1">
      <c r="A26" s="54">
        <v>1</v>
      </c>
      <c r="B26" s="54" t="str">
        <f>B3</f>
        <v>Bombaderry station</v>
      </c>
      <c r="C26" s="54" t="s">
        <v>71</v>
      </c>
      <c r="D26" s="61" t="str">
        <f>D11</f>
        <v>Kangaroo Valley</v>
      </c>
      <c r="E26" s="62">
        <f>E10</f>
        <v>19.8</v>
      </c>
      <c r="F26" s="90"/>
      <c r="G26" s="64">
        <f>L10</f>
        <v>62.7</v>
      </c>
      <c r="H26" s="64">
        <f>E26*60/G26</f>
        <v>18.94736842105263</v>
      </c>
      <c r="I26" s="15"/>
      <c r="K26" s="399"/>
      <c r="L26" s="414" t="s">
        <v>72</v>
      </c>
      <c r="M26" s="355">
        <f>N23</f>
        <v>0.534861111111111</v>
      </c>
      <c r="N26" s="399"/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2.5" customHeight="1">
      <c r="A27" s="54">
        <v>2</v>
      </c>
      <c r="B27" s="54" t="str">
        <f>D26</f>
        <v>Kangaroo Valley</v>
      </c>
      <c r="C27" s="54" t="s">
        <v>71</v>
      </c>
      <c r="D27" s="61" t="str">
        <f>D15</f>
        <v>KOM of Cambewarra Climb - Tourist Rd</v>
      </c>
      <c r="E27" s="62">
        <f>E14-E10</f>
        <v>9.849999999999998</v>
      </c>
      <c r="F27" s="90"/>
      <c r="G27" s="64">
        <f>L14-L10</f>
        <v>50</v>
      </c>
      <c r="H27" s="64">
        <f>E27*60/G27</f>
        <v>11.819999999999999</v>
      </c>
      <c r="I27" s="15"/>
      <c r="K27" s="399"/>
      <c r="L27" s="414" t="s">
        <v>73</v>
      </c>
      <c r="M27" s="356">
        <f>M26-M25</f>
        <v>0.14944444444444432</v>
      </c>
      <c r="N27" s="399"/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6.25" customHeight="1">
      <c r="A28" s="54">
        <v>3</v>
      </c>
      <c r="B28" s="107" t="str">
        <f>D27</f>
        <v>KOM of Cambewarra Climb - Tourist Rd</v>
      </c>
      <c r="C28" s="54" t="s">
        <v>71</v>
      </c>
      <c r="D28" s="61" t="str">
        <f>D22</f>
        <v>Berry</v>
      </c>
      <c r="E28" s="68">
        <f>E22-E14</f>
        <v>15.5</v>
      </c>
      <c r="F28" s="413"/>
      <c r="G28" s="69">
        <f>L22-L14</f>
        <v>42.499999999999986</v>
      </c>
      <c r="H28" s="69">
        <f>E28*60/G28</f>
        <v>21.882352941176478</v>
      </c>
      <c r="I28" s="15"/>
      <c r="K28" s="399"/>
      <c r="L28" s="414" t="s">
        <v>74</v>
      </c>
      <c r="M28" s="357">
        <f>K23/1440</f>
        <v>0.10777777777777776</v>
      </c>
      <c r="N28" s="399"/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2.5" customHeight="1">
      <c r="A29" s="53"/>
      <c r="B29" s="79" t="s">
        <v>48</v>
      </c>
      <c r="C29" s="54" t="s">
        <v>48</v>
      </c>
      <c r="D29" s="61" t="s">
        <v>48</v>
      </c>
      <c r="E29" s="406">
        <f>SUM(E26:E28)</f>
        <v>45.15</v>
      </c>
      <c r="F29" s="412"/>
      <c r="G29" s="409">
        <f>SUM(G26:G28)</f>
        <v>155.2</v>
      </c>
      <c r="H29" s="77">
        <f>E29*60/G29</f>
        <v>17.454896907216497</v>
      </c>
      <c r="I29" s="15"/>
      <c r="K29" s="399"/>
      <c r="L29" s="415" t="s">
        <v>75</v>
      </c>
      <c r="M29" s="365">
        <f>J23/1440-M30</f>
        <v>0.027777777777777776</v>
      </c>
      <c r="N29" s="399"/>
      <c r="O29" s="12"/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2.5" customHeight="1">
      <c r="A30" s="53"/>
      <c r="B30" s="54" t="s">
        <v>48</v>
      </c>
      <c r="C30" s="54" t="s">
        <v>48</v>
      </c>
      <c r="D30" s="61" t="s">
        <v>48</v>
      </c>
      <c r="E30" s="410"/>
      <c r="F30" s="408" t="s">
        <v>48</v>
      </c>
      <c r="G30" s="410"/>
      <c r="I30" s="15"/>
      <c r="K30" s="399"/>
      <c r="L30" s="389" t="s">
        <v>76</v>
      </c>
      <c r="M30" s="367">
        <f>(+J15+J8)/1440</f>
        <v>0.013888888888888888</v>
      </c>
      <c r="N30" s="399"/>
      <c r="O30" s="12"/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2.5" customHeight="1">
      <c r="A31" s="53"/>
      <c r="B31" s="53"/>
      <c r="C31" s="74"/>
      <c r="D31" s="61"/>
      <c r="E31" s="61"/>
      <c r="F31" s="61"/>
      <c r="G31" s="61"/>
      <c r="H31" s="61"/>
      <c r="I31" s="61"/>
      <c r="L31" s="54" t="s">
        <v>274</v>
      </c>
      <c r="M31" s="77">
        <f>I23</f>
        <v>17.454896907216497</v>
      </c>
      <c r="N31" s="399"/>
      <c r="O31" s="12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2.5" customHeight="1">
      <c r="A32" s="53"/>
      <c r="B32" s="54"/>
      <c r="C32" s="89" t="s">
        <v>98</v>
      </c>
      <c r="D32" s="61"/>
      <c r="E32" s="62"/>
      <c r="F32" s="55"/>
      <c r="G32" s="55"/>
      <c r="H32" s="64"/>
      <c r="I32" s="55"/>
      <c r="L32" s="414" t="s">
        <v>73</v>
      </c>
      <c r="M32" s="368">
        <f>SUM(M28:M30)</f>
        <v>0.14944444444444444</v>
      </c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2.5" customHeight="1">
      <c r="A33" s="53"/>
      <c r="B33" s="94" t="s">
        <v>96</v>
      </c>
      <c r="C33" s="94"/>
      <c r="D33" s="94" t="s">
        <v>97</v>
      </c>
      <c r="F33" s="101" t="s">
        <v>108</v>
      </c>
      <c r="G33" s="90"/>
      <c r="H33" s="93"/>
      <c r="L33" s="456" t="s">
        <v>68</v>
      </c>
      <c r="M33" s="457"/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2.5" customHeight="1">
      <c r="A34" s="53"/>
      <c r="B34" s="61" t="str">
        <f>D4</f>
        <v>Cambewarra Rd/Moss Vale Rd</v>
      </c>
      <c r="C34" s="61"/>
      <c r="D34" s="61" t="str">
        <f>D5</f>
        <v>Moss Vale Rd</v>
      </c>
      <c r="E34" s="330" t="s">
        <v>164</v>
      </c>
      <c r="F34" s="331"/>
      <c r="G34" s="332"/>
      <c r="H34" s="333"/>
      <c r="I34" s="333"/>
      <c r="J34" s="333"/>
      <c r="K34" s="334"/>
      <c r="L34" s="336">
        <f>E7-E6</f>
        <v>5.3</v>
      </c>
      <c r="M34" s="458" t="s">
        <v>48</v>
      </c>
      <c r="N34" s="24"/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39" customHeight="1">
      <c r="A35" s="53"/>
      <c r="B35" s="95" t="str">
        <f>D13</f>
        <v>Start of KOM Climb - 150m past Walker's Lane &amp; Moss Vale Rd</v>
      </c>
      <c r="C35" s="95"/>
      <c r="D35" s="95" t="str">
        <f>D14</f>
        <v>KOM of Cambewarra Climb - Tourist Rd</v>
      </c>
      <c r="E35" s="330" t="s">
        <v>172</v>
      </c>
      <c r="F35" s="330"/>
      <c r="G35" s="335"/>
      <c r="H35" s="335"/>
      <c r="I35" s="333"/>
      <c r="J35" s="333"/>
      <c r="K35" s="334"/>
      <c r="L35" s="338">
        <f>E14-E13</f>
        <v>4.599999999999998</v>
      </c>
      <c r="M35" s="459">
        <f>COUNT(L34:L35)</f>
        <v>2</v>
      </c>
      <c r="N35" s="25"/>
      <c r="O35" s="12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26.25" customHeight="1">
      <c r="A36" s="53"/>
      <c r="B36" s="95" t="s">
        <v>48</v>
      </c>
      <c r="C36" s="95"/>
      <c r="D36" s="95" t="s">
        <v>48</v>
      </c>
      <c r="E36" s="330"/>
      <c r="F36" s="330"/>
      <c r="G36" s="128"/>
      <c r="H36" s="333"/>
      <c r="I36" s="333"/>
      <c r="J36" s="333"/>
      <c r="K36" s="334"/>
      <c r="L36" s="337">
        <f>SUM(L34:L35)</f>
        <v>9.899999999999999</v>
      </c>
      <c r="M36" s="457"/>
      <c r="O36" s="12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2.5" customHeight="1">
      <c r="A37" s="26"/>
      <c r="C37" s="27"/>
      <c r="E37" s="98" t="s">
        <v>48</v>
      </c>
      <c r="F37" s="98"/>
      <c r="M37" s="82" t="s">
        <v>48</v>
      </c>
      <c r="O37" s="12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2.5" customHeight="1">
      <c r="A38" s="26"/>
      <c r="C38" s="27"/>
      <c r="O38" s="28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26"/>
      <c r="C39" s="27"/>
      <c r="O39" s="28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2.5" customHeight="1">
      <c r="A40" s="26"/>
      <c r="C40" s="27"/>
      <c r="O40" s="28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2.5" customHeight="1">
      <c r="A41" s="26"/>
      <c r="C41" s="27"/>
      <c r="O41" s="28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26"/>
      <c r="C42" s="27"/>
      <c r="O42" s="28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26"/>
      <c r="C43" s="27"/>
      <c r="O43" s="28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29"/>
      <c r="C44" s="27"/>
      <c r="O44" s="28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36" customHeight="1">
      <c r="A45" s="29"/>
      <c r="C45" s="27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22.5" customHeight="1">
      <c r="A46" s="29"/>
      <c r="B46" s="29"/>
      <c r="C46" s="30"/>
      <c r="D46" s="31"/>
      <c r="E46" s="31"/>
      <c r="F46" s="31"/>
      <c r="G46" s="31"/>
      <c r="H46" s="31"/>
      <c r="I46" s="31"/>
      <c r="J46" s="31"/>
      <c r="K46" s="32"/>
      <c r="L46" s="33"/>
      <c r="M46" s="32"/>
      <c r="N46" s="34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2.5" customHeight="1">
      <c r="A47" s="29"/>
      <c r="B47" s="29"/>
      <c r="C47" s="30"/>
      <c r="D47" s="31"/>
      <c r="E47" s="31"/>
      <c r="F47" s="31"/>
      <c r="G47" s="31"/>
      <c r="H47" s="31"/>
      <c r="I47" s="31"/>
      <c r="J47" s="31"/>
      <c r="K47" s="32"/>
      <c r="L47" s="33"/>
      <c r="M47" s="32"/>
      <c r="N47" s="34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29"/>
      <c r="B48" s="29"/>
      <c r="C48" s="30"/>
      <c r="D48" s="31"/>
      <c r="E48" s="31"/>
      <c r="F48" s="31"/>
      <c r="G48" s="31"/>
      <c r="H48" s="31"/>
      <c r="I48" s="31"/>
      <c r="J48" s="31"/>
      <c r="K48" s="32"/>
      <c r="L48" s="33"/>
      <c r="M48" s="35"/>
      <c r="N48" s="34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29"/>
      <c r="B49" s="29"/>
      <c r="C49" s="30"/>
      <c r="D49" s="31"/>
      <c r="E49" s="31"/>
      <c r="F49" s="31"/>
      <c r="G49" s="31"/>
      <c r="H49" s="31"/>
      <c r="I49" s="31"/>
      <c r="J49" s="31"/>
      <c r="K49" s="32"/>
      <c r="L49" s="33"/>
      <c r="M49" s="32"/>
      <c r="N49" s="34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3:32" ht="22.5" customHeight="1">
      <c r="C50" s="27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2.5" customHeight="1">
      <c r="A51" s="29"/>
      <c r="B51" s="29"/>
      <c r="C51" s="30"/>
      <c r="D51" s="31"/>
      <c r="E51" s="31"/>
      <c r="F51" s="31"/>
      <c r="G51" s="31"/>
      <c r="H51" s="31"/>
      <c r="I51" s="31"/>
      <c r="J51" s="31"/>
      <c r="K51" s="32"/>
      <c r="L51" s="33"/>
      <c r="M51" s="32"/>
      <c r="N51" s="34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9"/>
      <c r="B52" s="29"/>
      <c r="C52" s="30"/>
      <c r="D52" s="31"/>
      <c r="E52" s="31"/>
      <c r="F52" s="31"/>
      <c r="G52" s="31"/>
      <c r="H52" s="32"/>
      <c r="I52" s="32"/>
      <c r="J52" s="32"/>
      <c r="K52" s="33"/>
      <c r="L52" s="33"/>
      <c r="M52" s="33"/>
      <c r="N52" s="34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6.25">
      <c r="A53" s="29"/>
      <c r="B53" s="29"/>
      <c r="C53" s="30"/>
      <c r="D53" s="31"/>
      <c r="E53" s="31"/>
      <c r="F53" s="31"/>
      <c r="G53" s="31"/>
      <c r="H53" s="31"/>
      <c r="I53" s="31"/>
      <c r="J53" s="31"/>
      <c r="K53" s="33"/>
      <c r="L53" s="33"/>
      <c r="M53" s="33"/>
      <c r="N53" s="34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6.25">
      <c r="A54" s="29"/>
      <c r="B54" s="29"/>
      <c r="C54" s="30"/>
      <c r="D54" s="36"/>
      <c r="E54" s="36"/>
      <c r="F54" s="36"/>
      <c r="G54" s="36"/>
      <c r="H54" s="37"/>
      <c r="I54" s="37"/>
      <c r="J54" s="37"/>
      <c r="K54" s="38"/>
      <c r="L54" s="38"/>
      <c r="M54" s="38"/>
      <c r="N54" s="39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6.25">
      <c r="A55" s="29"/>
      <c r="B55" s="29"/>
      <c r="C55" s="30"/>
      <c r="D55" s="31"/>
      <c r="E55" s="31"/>
      <c r="F55" s="31"/>
      <c r="G55" s="31"/>
      <c r="H55" s="32"/>
      <c r="I55" s="32"/>
      <c r="J55" s="32"/>
      <c r="K55" s="33"/>
      <c r="L55" s="33"/>
      <c r="M55" s="33"/>
      <c r="N55" s="39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6.25">
      <c r="A56" s="29"/>
      <c r="B56" s="29"/>
      <c r="C56" s="30"/>
      <c r="D56" s="31"/>
      <c r="E56" s="31"/>
      <c r="F56" s="31"/>
      <c r="G56" s="31"/>
      <c r="H56" s="32"/>
      <c r="I56" s="32"/>
      <c r="J56" s="32"/>
      <c r="K56" s="32"/>
      <c r="L56" s="33"/>
      <c r="M56" s="32"/>
      <c r="N56" s="34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6.25">
      <c r="A57" s="29"/>
      <c r="B57" s="29"/>
      <c r="C57" s="30"/>
      <c r="D57" s="40"/>
      <c r="E57" s="40"/>
      <c r="F57" s="40"/>
      <c r="G57" s="40"/>
      <c r="H57" s="31"/>
      <c r="I57" s="31"/>
      <c r="J57" s="31"/>
      <c r="K57" s="32"/>
      <c r="L57" s="32"/>
      <c r="M57" s="32"/>
      <c r="N57" s="34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6.25">
      <c r="A58" s="29"/>
      <c r="B58" s="29"/>
      <c r="C58" s="30"/>
      <c r="D58" s="41"/>
      <c r="E58" s="41"/>
      <c r="F58" s="41"/>
      <c r="G58" s="41"/>
      <c r="H58" s="31"/>
      <c r="I58" s="31"/>
      <c r="J58" s="31"/>
      <c r="K58" s="32"/>
      <c r="L58" s="32"/>
      <c r="M58" s="32"/>
      <c r="N58" s="34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6.25">
      <c r="A59" s="29"/>
      <c r="B59" s="29"/>
      <c r="C59" s="30"/>
      <c r="D59" s="31"/>
      <c r="E59" s="31"/>
      <c r="F59" s="31"/>
      <c r="G59" s="31"/>
      <c r="H59" s="32"/>
      <c r="I59" s="32"/>
      <c r="J59" s="32"/>
      <c r="K59" s="33"/>
      <c r="L59" s="33"/>
      <c r="M59" s="33"/>
      <c r="N59" s="39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6.25">
      <c r="A60" s="29"/>
      <c r="B60" s="29"/>
      <c r="C60" s="30"/>
      <c r="D60" s="31"/>
      <c r="E60" s="31"/>
      <c r="F60" s="31"/>
      <c r="G60" s="31"/>
      <c r="H60" s="32"/>
      <c r="I60" s="32"/>
      <c r="J60" s="32"/>
      <c r="K60" s="33"/>
      <c r="L60" s="33"/>
      <c r="M60" s="33"/>
      <c r="N60" s="39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6.25">
      <c r="A61" s="29"/>
      <c r="B61" s="29"/>
      <c r="C61" s="30"/>
      <c r="D61" s="31"/>
      <c r="E61" s="31"/>
      <c r="F61" s="31"/>
      <c r="G61" s="31"/>
      <c r="H61" s="32"/>
      <c r="I61" s="32"/>
      <c r="J61" s="32"/>
      <c r="K61" s="33"/>
      <c r="L61" s="33"/>
      <c r="M61" s="33"/>
      <c r="N61" s="39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6.2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2"/>
      <c r="L62" s="32"/>
      <c r="M62" s="32"/>
      <c r="N62" s="34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6.25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2"/>
      <c r="L63" s="32"/>
      <c r="M63" s="32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1" ht="16.5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2"/>
      <c r="L64" s="32"/>
      <c r="M64" s="32"/>
      <c r="N64" s="34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3"/>
    </row>
    <row r="65" spans="1:31" ht="16.5">
      <c r="A65" s="29"/>
      <c r="B65" s="29"/>
      <c r="C65" s="30"/>
      <c r="D65" s="31"/>
      <c r="E65" s="31"/>
      <c r="F65" s="31"/>
      <c r="G65" s="31"/>
      <c r="H65" s="31"/>
      <c r="I65" s="31"/>
      <c r="J65" s="31"/>
      <c r="K65" s="32"/>
      <c r="L65" s="32"/>
      <c r="M65" s="32"/>
      <c r="N65" s="34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</row>
    <row r="66" spans="1:31" ht="16.5">
      <c r="A66" s="29"/>
      <c r="B66" s="29"/>
      <c r="C66" s="30"/>
      <c r="D66" s="31"/>
      <c r="E66" s="31"/>
      <c r="F66" s="31"/>
      <c r="G66" s="31"/>
      <c r="H66" s="31"/>
      <c r="I66" s="31"/>
      <c r="J66" s="31"/>
      <c r="K66" s="32"/>
      <c r="L66" s="32"/>
      <c r="M66" s="32"/>
      <c r="N66" s="34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3"/>
    </row>
    <row r="67" spans="1:31" ht="16.5">
      <c r="A67" s="29"/>
      <c r="B67" s="29"/>
      <c r="C67" s="30"/>
      <c r="D67" s="31"/>
      <c r="E67" s="31"/>
      <c r="F67" s="31"/>
      <c r="G67" s="31"/>
      <c r="H67" s="32"/>
      <c r="I67" s="32"/>
      <c r="J67" s="32"/>
      <c r="K67" s="33"/>
      <c r="L67" s="33"/>
      <c r="M67" s="33"/>
      <c r="N67" s="34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3"/>
    </row>
    <row r="68" spans="1:31" ht="16.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3"/>
      <c r="L68" s="33"/>
      <c r="M68" s="33"/>
      <c r="N68" s="34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</row>
    <row r="69" spans="1:31" ht="16.5">
      <c r="A69" s="29"/>
      <c r="B69" s="29"/>
      <c r="C69" s="30"/>
      <c r="D69" s="36"/>
      <c r="E69" s="36"/>
      <c r="F69" s="36"/>
      <c r="G69" s="36"/>
      <c r="H69" s="37"/>
      <c r="I69" s="37"/>
      <c r="J69" s="37"/>
      <c r="K69" s="38"/>
      <c r="L69" s="38"/>
      <c r="M69" s="38"/>
      <c r="N69" s="39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3"/>
    </row>
    <row r="70" spans="1:31" ht="16.5">
      <c r="A70" s="29"/>
      <c r="B70" s="29"/>
      <c r="C70" s="30"/>
      <c r="D70" s="31"/>
      <c r="E70" s="31"/>
      <c r="F70" s="31"/>
      <c r="G70" s="31"/>
      <c r="H70" s="32"/>
      <c r="I70" s="32"/>
      <c r="J70" s="32"/>
      <c r="K70" s="33"/>
      <c r="L70" s="33"/>
      <c r="M70" s="33"/>
      <c r="N70" s="39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3"/>
    </row>
    <row r="71" spans="1:31" ht="16.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2"/>
      <c r="L71" s="32"/>
      <c r="M71" s="32"/>
      <c r="N71" s="34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3"/>
    </row>
    <row r="72" spans="1:31" ht="16.5">
      <c r="A72" s="29"/>
      <c r="B72" s="29"/>
      <c r="C72" s="30"/>
      <c r="D72" s="40"/>
      <c r="E72" s="40"/>
      <c r="F72" s="40"/>
      <c r="G72" s="40"/>
      <c r="H72" s="31"/>
      <c r="I72" s="31"/>
      <c r="J72" s="31"/>
      <c r="K72" s="32"/>
      <c r="L72" s="32"/>
      <c r="M72" s="32"/>
      <c r="N72" s="34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3"/>
    </row>
    <row r="73" spans="1:31" ht="16.5">
      <c r="A73" s="29"/>
      <c r="B73" s="29"/>
      <c r="C73" s="30"/>
      <c r="D73" s="41"/>
      <c r="E73" s="41"/>
      <c r="F73" s="41"/>
      <c r="G73" s="41"/>
      <c r="H73" s="31"/>
      <c r="I73" s="31"/>
      <c r="J73" s="31"/>
      <c r="K73" s="32"/>
      <c r="L73" s="32"/>
      <c r="M73" s="32"/>
      <c r="N73" s="34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</row>
    <row r="74" spans="1:31" ht="16.5">
      <c r="A74" s="29"/>
      <c r="B74" s="29"/>
      <c r="C74" s="30"/>
      <c r="D74" s="31"/>
      <c r="E74" s="31"/>
      <c r="F74" s="31"/>
      <c r="G74" s="31"/>
      <c r="H74" s="32"/>
      <c r="I74" s="32"/>
      <c r="J74" s="32"/>
      <c r="K74" s="33"/>
      <c r="L74" s="33"/>
      <c r="M74" s="33"/>
      <c r="N74" s="39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3"/>
    </row>
    <row r="75" spans="1:31" ht="16.5">
      <c r="A75" s="29"/>
      <c r="B75" s="29"/>
      <c r="C75" s="30"/>
      <c r="D75" s="31"/>
      <c r="E75" s="31"/>
      <c r="F75" s="31"/>
      <c r="G75" s="31"/>
      <c r="H75" s="32"/>
      <c r="I75" s="32"/>
      <c r="J75" s="32"/>
      <c r="K75" s="33"/>
      <c r="L75" s="33"/>
      <c r="M75" s="33"/>
      <c r="N75" s="39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3"/>
    </row>
    <row r="76" spans="1:31" ht="16.5">
      <c r="A76" s="29"/>
      <c r="B76" s="29"/>
      <c r="C76" s="30"/>
      <c r="D76" s="31"/>
      <c r="E76" s="31"/>
      <c r="F76" s="31"/>
      <c r="G76" s="31"/>
      <c r="H76" s="32"/>
      <c r="I76" s="32"/>
      <c r="J76" s="32"/>
      <c r="K76" s="33"/>
      <c r="L76" s="33"/>
      <c r="M76" s="33"/>
      <c r="N76" s="39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6.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4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6.5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2"/>
      <c r="L78" s="32"/>
      <c r="M78" s="32"/>
      <c r="N78" s="3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6.5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2"/>
      <c r="L79" s="32"/>
      <c r="M79" s="32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2"/>
      <c r="L80" s="32"/>
      <c r="M80" s="32"/>
      <c r="N80" s="34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1"/>
      <c r="E81" s="31"/>
      <c r="F81" s="31"/>
      <c r="G81" s="31"/>
      <c r="H81" s="31"/>
      <c r="I81" s="31"/>
      <c r="J81" s="31"/>
      <c r="K81" s="32"/>
      <c r="L81" s="32"/>
      <c r="M81" s="32"/>
      <c r="N81" s="34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2"/>
      <c r="I82" s="32"/>
      <c r="J82" s="32"/>
      <c r="K82" s="33"/>
      <c r="L82" s="33"/>
      <c r="M82" s="33"/>
      <c r="N82" s="3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31"/>
      <c r="E83" s="31"/>
      <c r="F83" s="31"/>
      <c r="G83" s="31"/>
      <c r="H83" s="31"/>
      <c r="I83" s="31"/>
      <c r="J83" s="31"/>
      <c r="K83" s="33"/>
      <c r="L83" s="33"/>
      <c r="M83" s="33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36"/>
      <c r="E84" s="36"/>
      <c r="F84" s="36"/>
      <c r="G84" s="36"/>
      <c r="H84" s="37"/>
      <c r="I84" s="37"/>
      <c r="J84" s="37"/>
      <c r="K84" s="38"/>
      <c r="L84" s="38"/>
      <c r="M84" s="38"/>
      <c r="N84" s="39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31"/>
      <c r="E85" s="31"/>
      <c r="F85" s="31"/>
      <c r="G85" s="31"/>
      <c r="H85" s="32"/>
      <c r="I85" s="32"/>
      <c r="J85" s="32"/>
      <c r="K85" s="33"/>
      <c r="L85" s="33"/>
      <c r="M85" s="33"/>
      <c r="N85" s="3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1"/>
      <c r="I86" s="31"/>
      <c r="J86" s="31"/>
      <c r="K86" s="32"/>
      <c r="L86" s="32"/>
      <c r="M86" s="32"/>
      <c r="N86" s="34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40"/>
      <c r="E87" s="40"/>
      <c r="F87" s="40"/>
      <c r="G87" s="40"/>
      <c r="H87" s="31"/>
      <c r="I87" s="31"/>
      <c r="J87" s="31"/>
      <c r="K87" s="32"/>
      <c r="L87" s="32"/>
      <c r="M87" s="32"/>
      <c r="N87" s="34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44"/>
      <c r="E88" s="44"/>
      <c r="F88" s="44"/>
      <c r="G88" s="44"/>
      <c r="H88" s="31"/>
      <c r="I88" s="31"/>
      <c r="J88" s="31"/>
      <c r="K88" s="32"/>
      <c r="L88" s="32"/>
      <c r="M88" s="32"/>
      <c r="N88" s="34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31"/>
      <c r="E89" s="31"/>
      <c r="F89" s="31"/>
      <c r="G89" s="31"/>
      <c r="H89" s="32"/>
      <c r="I89" s="32"/>
      <c r="J89" s="32"/>
      <c r="K89" s="33"/>
      <c r="L89" s="33"/>
      <c r="M89" s="33"/>
      <c r="N89" s="39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2"/>
      <c r="I90" s="32"/>
      <c r="J90" s="32"/>
      <c r="K90" s="33"/>
      <c r="L90" s="33"/>
      <c r="M90" s="33"/>
      <c r="N90" s="39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1"/>
      <c r="I91" s="31"/>
      <c r="J91" s="31"/>
      <c r="K91" s="32"/>
      <c r="L91" s="32"/>
      <c r="M91" s="32"/>
      <c r="N91" s="34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1"/>
      <c r="I93" s="31"/>
      <c r="J93" s="31"/>
      <c r="K93" s="32"/>
      <c r="L93" s="32"/>
      <c r="M93" s="32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1"/>
      <c r="I94" s="31"/>
      <c r="J94" s="31"/>
      <c r="K94" s="32"/>
      <c r="L94" s="32"/>
      <c r="M94" s="32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2"/>
      <c r="L95" s="32"/>
      <c r="M95" s="32"/>
      <c r="N95" s="34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1"/>
      <c r="E96" s="31"/>
      <c r="F96" s="31"/>
      <c r="G96" s="31"/>
      <c r="H96" s="32"/>
      <c r="I96" s="32"/>
      <c r="J96" s="32"/>
      <c r="K96" s="33"/>
      <c r="L96" s="33"/>
      <c r="M96" s="33"/>
      <c r="N96" s="34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1"/>
      <c r="I97" s="31"/>
      <c r="J97" s="31"/>
      <c r="K97" s="33"/>
      <c r="L97" s="33"/>
      <c r="M97" s="33"/>
      <c r="N97" s="34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29"/>
      <c r="E98" s="29"/>
      <c r="F98" s="29"/>
      <c r="G98" s="29"/>
      <c r="H98" s="29"/>
      <c r="I98" s="29"/>
      <c r="J98" s="29"/>
      <c r="K98" s="45"/>
      <c r="L98" s="45"/>
      <c r="M98" s="45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29"/>
      <c r="E99" s="29"/>
      <c r="F99" s="29"/>
      <c r="G99" s="29"/>
      <c r="H99" s="29"/>
      <c r="I99" s="29"/>
      <c r="J99" s="29"/>
      <c r="K99" s="45"/>
      <c r="L99" s="45"/>
      <c r="M99" s="45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29"/>
      <c r="E100" s="29"/>
      <c r="F100" s="29"/>
      <c r="G100" s="29"/>
      <c r="H100" s="29"/>
      <c r="I100" s="29"/>
      <c r="J100" s="29"/>
      <c r="K100" s="45"/>
      <c r="L100" s="45"/>
      <c r="M100" s="45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29"/>
      <c r="E101" s="29"/>
      <c r="F101" s="29"/>
      <c r="G101" s="29"/>
      <c r="H101" s="29"/>
      <c r="I101" s="29"/>
      <c r="J101" s="29"/>
      <c r="K101" s="45"/>
      <c r="L101" s="45"/>
      <c r="M101" s="45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29"/>
      <c r="E102" s="29"/>
      <c r="F102" s="29"/>
      <c r="G102" s="29"/>
      <c r="H102" s="29"/>
      <c r="I102" s="29"/>
      <c r="J102" s="29"/>
      <c r="K102" s="45"/>
      <c r="L102" s="45"/>
      <c r="M102" s="45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29"/>
      <c r="E103" s="29"/>
      <c r="F103" s="29"/>
      <c r="G103" s="29"/>
      <c r="H103" s="29"/>
      <c r="I103" s="29"/>
      <c r="J103" s="29"/>
      <c r="K103" s="45"/>
      <c r="L103" s="45"/>
      <c r="M103" s="45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29"/>
      <c r="E104" s="29"/>
      <c r="F104" s="29"/>
      <c r="G104" s="29"/>
      <c r="H104" s="29"/>
      <c r="I104" s="29"/>
      <c r="J104" s="29"/>
      <c r="K104" s="45"/>
      <c r="L104" s="45"/>
      <c r="M104" s="45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29"/>
      <c r="E105" s="29"/>
      <c r="F105" s="29"/>
      <c r="G105" s="29"/>
      <c r="H105" s="29"/>
      <c r="I105" s="29"/>
      <c r="J105" s="29"/>
      <c r="K105" s="45"/>
      <c r="L105" s="45"/>
      <c r="M105" s="45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29"/>
      <c r="E106" s="29"/>
      <c r="F106" s="29"/>
      <c r="G106" s="29"/>
      <c r="H106" s="29"/>
      <c r="I106" s="29"/>
      <c r="J106" s="29"/>
      <c r="K106" s="45"/>
      <c r="L106" s="45"/>
      <c r="M106" s="45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29"/>
      <c r="E107" s="29"/>
      <c r="F107" s="29"/>
      <c r="G107" s="29"/>
      <c r="H107" s="29"/>
      <c r="I107" s="29"/>
      <c r="J107" s="29"/>
      <c r="K107" s="45"/>
      <c r="L107" s="45"/>
      <c r="M107" s="45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45"/>
      <c r="L108" s="45"/>
      <c r="M108" s="45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45"/>
      <c r="L109" s="45"/>
      <c r="M109" s="45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2.7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AE110" s="29"/>
    </row>
    <row r="111" spans="1:31" ht="12.7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AE111" s="29"/>
    </row>
    <row r="112" spans="1:31" ht="12.7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AE112" s="29"/>
    </row>
    <row r="113" spans="1:31" ht="12.7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AE113" s="29"/>
    </row>
    <row r="114" spans="1:31" ht="12.7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AE114" s="29"/>
    </row>
    <row r="115" spans="1:31" ht="12.7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AE115" s="29"/>
    </row>
    <row r="116" spans="1:31" ht="12.7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AE116" s="29"/>
    </row>
    <row r="117" spans="1:31" ht="12.7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AE117" s="29"/>
    </row>
    <row r="118" spans="1:31" ht="12.7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AE118" s="29"/>
    </row>
    <row r="119" spans="1:31" ht="12.7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AE119" s="29"/>
    </row>
    <row r="120" spans="1:31" ht="12.7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AE120" s="29"/>
    </row>
    <row r="121" spans="1:31" ht="12.7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AE121" s="29"/>
    </row>
    <row r="122" spans="1:31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AE122" s="29"/>
    </row>
    <row r="123" spans="1:31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AE123" s="29"/>
    </row>
    <row r="124" spans="1:31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AE124" s="29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13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</row>
    <row r="184" spans="1:13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</row>
    <row r="185" spans="1:13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</row>
    <row r="186" spans="1:13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</row>
    <row r="187" spans="1:13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</row>
    <row r="188" spans="1:13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</row>
    <row r="189" spans="1:13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</row>
    <row r="190" spans="1:13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</row>
    <row r="191" spans="1:13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</row>
    <row r="192" spans="1:13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</row>
    <row r="193" spans="1:13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</row>
    <row r="194" spans="1:13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</row>
    <row r="195" spans="1:13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</row>
    <row r="196" spans="1:13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</row>
    <row r="197" spans="1:13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ht="12.75">
      <c r="C1151" s="27"/>
    </row>
    <row r="1152" ht="12.75">
      <c r="C1152" s="27"/>
    </row>
    <row r="1153" ht="12.75">
      <c r="C1153" s="27"/>
    </row>
    <row r="1154" ht="12.75">
      <c r="C1154" s="27"/>
    </row>
    <row r="1155" ht="12.75">
      <c r="C1155" s="27"/>
    </row>
    <row r="1156" ht="12.75">
      <c r="C1156" s="27"/>
    </row>
    <row r="1157" ht="12.75">
      <c r="C1157" s="27"/>
    </row>
    <row r="1158" ht="12.75">
      <c r="C1158" s="27"/>
    </row>
    <row r="1159" ht="12.75">
      <c r="C1159" s="27"/>
    </row>
    <row r="1160" ht="12.75">
      <c r="C1160" s="27"/>
    </row>
    <row r="1161" ht="12.75">
      <c r="C1161" s="27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</sheetData>
  <printOptions horizontalCentered="1"/>
  <pageMargins left="0" right="0" top="0.65" bottom="0" header="0" footer="0"/>
  <pageSetup fitToHeight="1" fitToWidth="1" horizontalDpi="300" verticalDpi="3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21"/>
  <sheetViews>
    <sheetView workbookViewId="0" topLeftCell="A8">
      <selection activeCell="D15" sqref="D15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8.7109375" style="0" customWidth="1"/>
    <col min="4" max="4" width="28.7109375" style="0" customWidth="1"/>
    <col min="5" max="5" width="5.28125" style="0" customWidth="1"/>
    <col min="6" max="6" width="4.140625" style="0" customWidth="1"/>
    <col min="7" max="7" width="4.28125" style="0" customWidth="1"/>
    <col min="8" max="8" width="4.8515625" style="22" customWidth="1"/>
    <col min="9" max="9" width="5.7109375" style="22" customWidth="1"/>
    <col min="10" max="10" width="5.421875" style="22" customWidth="1"/>
    <col min="11" max="11" width="5.140625" style="18" customWidth="1"/>
    <col min="12" max="12" width="5.00390625" style="18" customWidth="1"/>
    <col min="13" max="14" width="5.5742187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31.5" customHeight="1">
      <c r="A1" s="137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2.5" customHeight="1">
      <c r="A2" s="432" t="s">
        <v>209</v>
      </c>
      <c r="B2" s="435" t="str">
        <f>TEXT(C2,"dddd")</f>
        <v>Saturday</v>
      </c>
      <c r="C2" s="436">
        <f>'Ride Calendar'!B15</f>
        <v>39039</v>
      </c>
      <c r="D2" s="134" t="s">
        <v>201</v>
      </c>
      <c r="E2" s="125">
        <f>'Train-Bomaderry-Central-Weekend'!B5</f>
        <v>7.27</v>
      </c>
      <c r="F2" s="450" t="s">
        <v>200</v>
      </c>
      <c r="G2" s="133"/>
      <c r="H2" s="124"/>
      <c r="I2" s="123"/>
      <c r="J2" s="449" t="s">
        <v>264</v>
      </c>
      <c r="K2" s="172">
        <f>'Train-Bomaderry-Central-Weekend'!B13</f>
        <v>8.2</v>
      </c>
      <c r="L2" s="135"/>
      <c r="M2" s="359" t="s">
        <v>263</v>
      </c>
      <c r="N2" s="360">
        <f>L47</f>
        <v>3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32.25" customHeight="1">
      <c r="A3" s="271"/>
      <c r="B3" s="271" t="s">
        <v>144</v>
      </c>
      <c r="C3" s="343" t="s">
        <v>48</v>
      </c>
      <c r="D3" s="271" t="s">
        <v>277</v>
      </c>
      <c r="E3" s="305" t="s">
        <v>250</v>
      </c>
      <c r="F3" s="271" t="s">
        <v>51</v>
      </c>
      <c r="G3" s="271" t="s">
        <v>272</v>
      </c>
      <c r="H3" s="344" t="s">
        <v>278</v>
      </c>
      <c r="I3" s="344" t="s">
        <v>279</v>
      </c>
      <c r="J3" s="345" t="s">
        <v>281</v>
      </c>
      <c r="K3" s="345" t="s">
        <v>280</v>
      </c>
      <c r="L3" s="345" t="s">
        <v>280</v>
      </c>
      <c r="M3" s="345" t="s">
        <v>276</v>
      </c>
      <c r="N3" s="346">
        <v>0.3541666666666667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0.25" customHeight="1">
      <c r="A4" s="369" t="s">
        <v>56</v>
      </c>
      <c r="B4" s="370" t="s">
        <v>286</v>
      </c>
      <c r="C4" s="371">
        <v>0.4</v>
      </c>
      <c r="D4" s="369" t="str">
        <f>B5</f>
        <v>Tongarra Rd</v>
      </c>
      <c r="E4" s="372">
        <f>0.4</f>
        <v>0.4</v>
      </c>
      <c r="F4" s="369" t="s">
        <v>51</v>
      </c>
      <c r="G4" s="369" t="s">
        <v>59</v>
      </c>
      <c r="H4" s="372">
        <f aca="true" t="shared" si="0" ref="H4:H9">C4/K4*60</f>
        <v>24</v>
      </c>
      <c r="I4" s="372">
        <f aca="true" t="shared" si="1" ref="I4:I9">E4/L4*60</f>
        <v>24</v>
      </c>
      <c r="J4" s="373"/>
      <c r="K4" s="373">
        <v>1</v>
      </c>
      <c r="L4" s="374">
        <f>+K4</f>
        <v>1</v>
      </c>
      <c r="M4" s="375">
        <f>(K4/1440)</f>
        <v>0.0006944444444444445</v>
      </c>
      <c r="N4" s="376">
        <f aca="true" t="shared" si="2" ref="N4:N28">N3+((K4+J4)/1440)</f>
        <v>0.3548611111111111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2.5" customHeight="1">
      <c r="A5" s="369" t="s">
        <v>53</v>
      </c>
      <c r="B5" s="369" t="s">
        <v>145</v>
      </c>
      <c r="C5" s="372">
        <v>3</v>
      </c>
      <c r="D5" s="370" t="s">
        <v>135</v>
      </c>
      <c r="E5" s="372">
        <f>E4+C5</f>
        <v>3.4</v>
      </c>
      <c r="F5" s="377" t="s">
        <v>51</v>
      </c>
      <c r="G5" s="369" t="s">
        <v>116</v>
      </c>
      <c r="H5" s="372">
        <f t="shared" si="0"/>
        <v>22.5</v>
      </c>
      <c r="I5" s="372">
        <f t="shared" si="1"/>
        <v>22.666666666666664</v>
      </c>
      <c r="J5" s="371"/>
      <c r="K5" s="371">
        <v>8</v>
      </c>
      <c r="L5" s="374">
        <f>L4+K5</f>
        <v>9</v>
      </c>
      <c r="M5" s="375">
        <f>M4+(K5/1440)</f>
        <v>0.00625</v>
      </c>
      <c r="N5" s="376">
        <f>N4+((K5+J5)/1440)</f>
        <v>0.36041666666666666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24" customHeight="1">
      <c r="A6" s="369" t="s">
        <v>56</v>
      </c>
      <c r="B6" s="378" t="str">
        <f>D5</f>
        <v>Illawarra Highway</v>
      </c>
      <c r="C6" s="373">
        <v>7.95</v>
      </c>
      <c r="D6" s="369" t="s">
        <v>139</v>
      </c>
      <c r="E6" s="372">
        <f>E5+C6</f>
        <v>11.35</v>
      </c>
      <c r="F6" s="377" t="s">
        <v>51</v>
      </c>
      <c r="G6" s="369" t="s">
        <v>116</v>
      </c>
      <c r="H6" s="372">
        <f t="shared" si="0"/>
        <v>31.8</v>
      </c>
      <c r="I6" s="372">
        <f t="shared" si="1"/>
        <v>28.375</v>
      </c>
      <c r="J6" s="371"/>
      <c r="K6" s="371">
        <v>15</v>
      </c>
      <c r="L6" s="374">
        <f>L5+K6</f>
        <v>24</v>
      </c>
      <c r="M6" s="375">
        <f>M5+(K6/1440)</f>
        <v>0.016666666666666666</v>
      </c>
      <c r="N6" s="376">
        <f t="shared" si="2"/>
        <v>0.37083333333333335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30.75" customHeight="1">
      <c r="A7" s="369" t="s">
        <v>56</v>
      </c>
      <c r="B7" s="369" t="str">
        <f>B6</f>
        <v>Illawarra Highway</v>
      </c>
      <c r="C7" s="373">
        <v>0.85</v>
      </c>
      <c r="D7" s="370" t="s">
        <v>148</v>
      </c>
      <c r="E7" s="372">
        <f>E6+C7</f>
        <v>12.2</v>
      </c>
      <c r="F7" s="377" t="s">
        <v>51</v>
      </c>
      <c r="G7" s="369" t="s">
        <v>116</v>
      </c>
      <c r="H7" s="372">
        <f t="shared" si="0"/>
        <v>22.17391304347826</v>
      </c>
      <c r="I7" s="372">
        <f t="shared" si="1"/>
        <v>27.832699619771862</v>
      </c>
      <c r="J7" s="371"/>
      <c r="K7" s="371">
        <v>2.3</v>
      </c>
      <c r="L7" s="374">
        <f>L6+K7</f>
        <v>26.3</v>
      </c>
      <c r="M7" s="375">
        <f>M6+(K7/1440)</f>
        <v>0.01826388888888889</v>
      </c>
      <c r="N7" s="376">
        <f t="shared" si="2"/>
        <v>0.3724305555555556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30.75" customHeight="1">
      <c r="A8" s="369" t="s">
        <v>56</v>
      </c>
      <c r="B8" s="369" t="str">
        <f>B7</f>
        <v>Illawarra Highway</v>
      </c>
      <c r="C8" s="372">
        <v>10.5</v>
      </c>
      <c r="D8" s="379" t="s">
        <v>269</v>
      </c>
      <c r="E8" s="372">
        <f>E7+C8</f>
        <v>22.7</v>
      </c>
      <c r="F8" s="377" t="s">
        <v>52</v>
      </c>
      <c r="G8" s="369" t="s">
        <v>58</v>
      </c>
      <c r="H8" s="372">
        <f t="shared" si="0"/>
        <v>10.327868852459016</v>
      </c>
      <c r="I8" s="372">
        <f t="shared" si="1"/>
        <v>15.601374570446737</v>
      </c>
      <c r="J8" s="371"/>
      <c r="K8" s="371">
        <v>61</v>
      </c>
      <c r="L8" s="374">
        <f>L7+K8</f>
        <v>87.3</v>
      </c>
      <c r="M8" s="375">
        <f>M7+(K8/1440)</f>
        <v>0.060625</v>
      </c>
      <c r="N8" s="376">
        <f t="shared" si="2"/>
        <v>0.4147916666666667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22.5" customHeight="1">
      <c r="A9" s="369" t="s">
        <v>56</v>
      </c>
      <c r="B9" s="369" t="str">
        <f>B8</f>
        <v>Illawarra Highway</v>
      </c>
      <c r="C9" s="372">
        <v>2.2</v>
      </c>
      <c r="D9" s="380" t="s">
        <v>149</v>
      </c>
      <c r="E9" s="372">
        <f>E8+C9</f>
        <v>24.9</v>
      </c>
      <c r="F9" s="377" t="s">
        <v>51</v>
      </c>
      <c r="G9" s="369" t="s">
        <v>58</v>
      </c>
      <c r="H9" s="372">
        <f t="shared" si="0"/>
        <v>24</v>
      </c>
      <c r="I9" s="372">
        <f t="shared" si="1"/>
        <v>16.099137931034484</v>
      </c>
      <c r="J9" s="371"/>
      <c r="K9" s="371">
        <v>5.5</v>
      </c>
      <c r="L9" s="374">
        <f>L8+K9</f>
        <v>92.8</v>
      </c>
      <c r="M9" s="375">
        <f>M8+(K9/1440)</f>
        <v>0.06444444444444444</v>
      </c>
      <c r="N9" s="376">
        <f t="shared" si="2"/>
        <v>0.41861111111111116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275"/>
      <c r="B10" s="276" t="s">
        <v>63</v>
      </c>
      <c r="C10" s="277"/>
      <c r="D10" s="278" t="s">
        <v>134</v>
      </c>
      <c r="E10" s="279"/>
      <c r="F10" s="340"/>
      <c r="G10" s="275"/>
      <c r="H10" s="279"/>
      <c r="I10" s="279"/>
      <c r="J10" s="229">
        <v>35</v>
      </c>
      <c r="K10" s="227"/>
      <c r="L10" s="230"/>
      <c r="M10" s="231">
        <f>M9+(J10+K10)/1440</f>
        <v>0.08875</v>
      </c>
      <c r="N10" s="232">
        <f t="shared" si="2"/>
        <v>0.44291666666666674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369" t="s">
        <v>55</v>
      </c>
      <c r="B11" s="369" t="s">
        <v>129</v>
      </c>
      <c r="C11" s="371">
        <f>'Kiama,Saddleback,Jamberoo'!C23</f>
        <v>0.4</v>
      </c>
      <c r="D11" s="370" t="str">
        <f>'Kiama,Saddleback,Jamberoo'!D22</f>
        <v>"80km Speed Limit" sign 2nd KOM Jamberoo Pass</v>
      </c>
      <c r="E11" s="372">
        <f>E9+C11</f>
        <v>25.299999999999997</v>
      </c>
      <c r="F11" s="377" t="s">
        <v>51</v>
      </c>
      <c r="G11" s="369" t="s">
        <v>60</v>
      </c>
      <c r="H11" s="372">
        <f aca="true" t="shared" si="3" ref="H11:H21">C11/K11*60</f>
        <v>4.8</v>
      </c>
      <c r="I11" s="372">
        <f aca="true" t="shared" si="4" ref="I11:I21">E11/L11*60</f>
        <v>15.521472392638035</v>
      </c>
      <c r="J11" s="371"/>
      <c r="K11" s="371">
        <v>5</v>
      </c>
      <c r="L11" s="374">
        <f>L9+K11</f>
        <v>97.8</v>
      </c>
      <c r="M11" s="375">
        <f aca="true" t="shared" si="5" ref="M11:M28">M10+(J11+K11)/1440</f>
        <v>0.09222222222222222</v>
      </c>
      <c r="N11" s="376">
        <f t="shared" si="2"/>
        <v>0.44638888888888895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2.5" customHeight="1">
      <c r="A12" s="369" t="s">
        <v>55</v>
      </c>
      <c r="B12" s="369" t="s">
        <v>129</v>
      </c>
      <c r="C12" s="372">
        <f>'Kiama,Saddleback,Jamberoo'!C22</f>
        <v>10.6</v>
      </c>
      <c r="D12" s="370" t="str">
        <f>'Kiama,Saddleback,Jamberoo'!D21</f>
        <v>Budderoo Plateau 1st KOM Jamberoo Pass</v>
      </c>
      <c r="E12" s="372">
        <f aca="true" t="shared" si="6" ref="E12:E21">E11+C12</f>
        <v>35.9</v>
      </c>
      <c r="F12" s="381" t="s">
        <v>61</v>
      </c>
      <c r="G12" s="369" t="s">
        <v>60</v>
      </c>
      <c r="H12" s="372">
        <f t="shared" si="3"/>
        <v>115.63636363636364</v>
      </c>
      <c r="I12" s="372">
        <f t="shared" si="4"/>
        <v>20.85188770571152</v>
      </c>
      <c r="J12" s="371"/>
      <c r="K12" s="371">
        <v>5.5</v>
      </c>
      <c r="L12" s="374">
        <f aca="true" t="shared" si="7" ref="L12:L21">L11+K12</f>
        <v>103.3</v>
      </c>
      <c r="M12" s="375">
        <f t="shared" si="5"/>
        <v>0.09604166666666666</v>
      </c>
      <c r="N12" s="376">
        <f t="shared" si="2"/>
        <v>0.4502083333333334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22.5" customHeight="1">
      <c r="A13" s="369" t="s">
        <v>55</v>
      </c>
      <c r="B13" s="369" t="s">
        <v>129</v>
      </c>
      <c r="C13" s="372">
        <f>'Kiama,Saddleback,Jamberoo'!C21</f>
        <v>8.15</v>
      </c>
      <c r="D13" s="370" t="str">
        <f>'Kiama,Saddleback,Jamberoo'!D20</f>
        <v>Start of Jamberoo Pass Climb</v>
      </c>
      <c r="E13" s="372">
        <f t="shared" si="6"/>
        <v>44.05</v>
      </c>
      <c r="F13" s="381" t="s">
        <v>61</v>
      </c>
      <c r="G13" s="369" t="s">
        <v>60</v>
      </c>
      <c r="H13" s="372">
        <f t="shared" si="3"/>
        <v>122.25</v>
      </c>
      <c r="I13" s="372">
        <f t="shared" si="4"/>
        <v>24.631873252562904</v>
      </c>
      <c r="J13" s="371"/>
      <c r="K13" s="371">
        <v>4</v>
      </c>
      <c r="L13" s="374">
        <f t="shared" si="7"/>
        <v>107.3</v>
      </c>
      <c r="M13" s="375">
        <f t="shared" si="5"/>
        <v>0.09881944444444445</v>
      </c>
      <c r="N13" s="376">
        <f t="shared" si="2"/>
        <v>0.45298611111111114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369" t="s">
        <v>56</v>
      </c>
      <c r="B14" s="369" t="s">
        <v>129</v>
      </c>
      <c r="C14" s="372">
        <f>'Kiama,Saddleback,Jamberoo'!C20</f>
        <v>1.5</v>
      </c>
      <c r="D14" s="370" t="str">
        <f>'Kiama,Saddleback,Jamberoo'!D19</f>
        <v>Burra Creek Rd</v>
      </c>
      <c r="E14" s="372">
        <f t="shared" si="6"/>
        <v>45.55</v>
      </c>
      <c r="F14" s="377" t="s">
        <v>51</v>
      </c>
      <c r="G14" s="369" t="s">
        <v>60</v>
      </c>
      <c r="H14" s="372">
        <f t="shared" si="3"/>
        <v>40.90909090909091</v>
      </c>
      <c r="I14" s="372">
        <f t="shared" si="4"/>
        <v>24.958904109589042</v>
      </c>
      <c r="J14" s="371"/>
      <c r="K14" s="371">
        <v>2.2</v>
      </c>
      <c r="L14" s="374">
        <f t="shared" si="7"/>
        <v>109.5</v>
      </c>
      <c r="M14" s="375">
        <f t="shared" si="5"/>
        <v>0.10034722222222223</v>
      </c>
      <c r="N14" s="376">
        <f t="shared" si="2"/>
        <v>0.45451388888888894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22.5" customHeight="1">
      <c r="A15" s="369" t="s">
        <v>56</v>
      </c>
      <c r="B15" s="369" t="s">
        <v>129</v>
      </c>
      <c r="C15" s="372">
        <f>'Kiama,Saddleback,Jamberoo'!C19</f>
        <v>1.5</v>
      </c>
      <c r="D15" s="370" t="str">
        <f>'Kiama,Saddleback,Jamberoo'!D15</f>
        <v>Cnr Allowrie St &amp; Young St</v>
      </c>
      <c r="E15" s="372">
        <f t="shared" si="6"/>
        <v>47.05</v>
      </c>
      <c r="F15" s="377" t="s">
        <v>52</v>
      </c>
      <c r="G15" s="369" t="s">
        <v>60</v>
      </c>
      <c r="H15" s="372">
        <f t="shared" si="3"/>
        <v>1.6363636363636362</v>
      </c>
      <c r="I15" s="372">
        <f t="shared" si="4"/>
        <v>17.16109422492401</v>
      </c>
      <c r="J15" s="371"/>
      <c r="K15" s="371">
        <v>55</v>
      </c>
      <c r="L15" s="374">
        <f t="shared" si="7"/>
        <v>164.5</v>
      </c>
      <c r="M15" s="375">
        <f t="shared" si="5"/>
        <v>0.13854166666666667</v>
      </c>
      <c r="N15" s="376">
        <f t="shared" si="2"/>
        <v>0.4927083333333334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369" t="s">
        <v>53</v>
      </c>
      <c r="B16" s="369" t="str">
        <f>D15</f>
        <v>Cnr Allowrie St &amp; Young St</v>
      </c>
      <c r="C16" s="372">
        <f>'Kiama,Saddleback,Jamberoo'!C15</f>
        <v>2</v>
      </c>
      <c r="D16" s="370" t="str">
        <f>'Kiama,Saddleback,Jamberoo'!D14</f>
        <v>Jamberoo Rd</v>
      </c>
      <c r="E16" s="372">
        <f t="shared" si="6"/>
        <v>49.05</v>
      </c>
      <c r="F16" s="377" t="s">
        <v>52</v>
      </c>
      <c r="G16" s="369" t="s">
        <v>60</v>
      </c>
      <c r="H16" s="372">
        <f t="shared" si="3"/>
        <v>2.666666666666667</v>
      </c>
      <c r="I16" s="372">
        <f t="shared" si="4"/>
        <v>14.047732696897373</v>
      </c>
      <c r="J16" s="371"/>
      <c r="K16" s="371">
        <v>45</v>
      </c>
      <c r="L16" s="374">
        <f t="shared" si="7"/>
        <v>209.5</v>
      </c>
      <c r="M16" s="375">
        <f t="shared" si="5"/>
        <v>0.16979166666666667</v>
      </c>
      <c r="N16" s="376">
        <f t="shared" si="2"/>
        <v>0.5239583333333334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369" t="s">
        <v>53</v>
      </c>
      <c r="B17" s="369" t="str">
        <f>D16</f>
        <v>Jamberoo Rd</v>
      </c>
      <c r="C17" s="372">
        <f>'Kiama,Saddleback,Jamberoo'!C14</f>
        <v>1.7</v>
      </c>
      <c r="D17" s="370" t="s">
        <v>122</v>
      </c>
      <c r="E17" s="372">
        <f t="shared" si="6"/>
        <v>50.75</v>
      </c>
      <c r="F17" s="377" t="s">
        <v>51</v>
      </c>
      <c r="G17" s="369" t="s">
        <v>92</v>
      </c>
      <c r="H17" s="372">
        <f t="shared" si="3"/>
        <v>72.85714285714286</v>
      </c>
      <c r="I17" s="372">
        <f t="shared" si="4"/>
        <v>14.438122332859175</v>
      </c>
      <c r="J17" s="371"/>
      <c r="K17" s="371">
        <v>1.4</v>
      </c>
      <c r="L17" s="374">
        <f t="shared" si="7"/>
        <v>210.9</v>
      </c>
      <c r="M17" s="375">
        <f t="shared" si="5"/>
        <v>0.1707638888888889</v>
      </c>
      <c r="N17" s="376">
        <f t="shared" si="2"/>
        <v>0.5249305555555557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369" t="s">
        <v>53</v>
      </c>
      <c r="B18" s="369" t="str">
        <f>D17</f>
        <v>Fountaindale Rd</v>
      </c>
      <c r="C18" s="372">
        <v>2</v>
      </c>
      <c r="D18" s="370" t="s">
        <v>127</v>
      </c>
      <c r="E18" s="372">
        <f t="shared" si="6"/>
        <v>52.75</v>
      </c>
      <c r="F18" s="377" t="s">
        <v>51</v>
      </c>
      <c r="G18" s="369" t="s">
        <v>92</v>
      </c>
      <c r="H18" s="372">
        <f t="shared" si="3"/>
        <v>24</v>
      </c>
      <c r="I18" s="372">
        <f t="shared" si="4"/>
        <v>14.659564613246873</v>
      </c>
      <c r="J18" s="371"/>
      <c r="K18" s="371">
        <v>5</v>
      </c>
      <c r="L18" s="374">
        <f t="shared" si="7"/>
        <v>215.9</v>
      </c>
      <c r="M18" s="375">
        <f t="shared" si="5"/>
        <v>0.17423611111111112</v>
      </c>
      <c r="N18" s="376">
        <f t="shared" si="2"/>
        <v>0.5284027777777779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5.5" customHeight="1">
      <c r="A19" s="369" t="s">
        <v>55</v>
      </c>
      <c r="B19" s="369" t="str">
        <f>B18</f>
        <v>Fountaindale Rd</v>
      </c>
      <c r="C19" s="371">
        <v>0.3</v>
      </c>
      <c r="D19" s="370" t="s">
        <v>182</v>
      </c>
      <c r="E19" s="372">
        <f t="shared" si="6"/>
        <v>53.05</v>
      </c>
      <c r="F19" s="377" t="s">
        <v>51</v>
      </c>
      <c r="G19" s="369" t="s">
        <v>58</v>
      </c>
      <c r="H19" s="372">
        <f t="shared" si="3"/>
        <v>3.5999999999999996</v>
      </c>
      <c r="I19" s="372">
        <f t="shared" si="4"/>
        <v>14.409234947940243</v>
      </c>
      <c r="J19" s="371"/>
      <c r="K19" s="371">
        <v>5</v>
      </c>
      <c r="L19" s="374">
        <f t="shared" si="7"/>
        <v>220.9</v>
      </c>
      <c r="M19" s="375">
        <f t="shared" si="5"/>
        <v>0.17770833333333333</v>
      </c>
      <c r="N19" s="376">
        <f t="shared" si="2"/>
        <v>0.5318750000000001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25.5" customHeight="1">
      <c r="A20" s="369" t="s">
        <v>53</v>
      </c>
      <c r="B20" s="369" t="str">
        <f>B19</f>
        <v>Fountaindale Rd</v>
      </c>
      <c r="C20" s="371">
        <v>4.7</v>
      </c>
      <c r="D20" s="370" t="str">
        <f>'Kiama,Saddleback,Jamberoo'!D9</f>
        <v>Saddleback Mtn Rd, at Right turn before tough final 600m to Lookout</v>
      </c>
      <c r="E20" s="372">
        <f t="shared" si="6"/>
        <v>57.75</v>
      </c>
      <c r="F20" s="377" t="s">
        <v>52</v>
      </c>
      <c r="G20" s="369" t="s">
        <v>58</v>
      </c>
      <c r="H20" s="372">
        <f t="shared" si="3"/>
        <v>8.057142857142857</v>
      </c>
      <c r="I20" s="372">
        <f t="shared" si="4"/>
        <v>13.54044548651817</v>
      </c>
      <c r="J20" s="371"/>
      <c r="K20" s="371">
        <v>35</v>
      </c>
      <c r="L20" s="374">
        <f t="shared" si="7"/>
        <v>255.9</v>
      </c>
      <c r="M20" s="375">
        <f t="shared" si="5"/>
        <v>0.20201388888888888</v>
      </c>
      <c r="N20" s="376">
        <f t="shared" si="2"/>
        <v>0.5561805555555557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4" customHeight="1">
      <c r="A21" s="369" t="s">
        <v>53</v>
      </c>
      <c r="B21" s="370" t="s">
        <v>126</v>
      </c>
      <c r="C21" s="382">
        <v>0.6</v>
      </c>
      <c r="D21" s="370" t="str">
        <f>'Kiama,Saddleback,Jamberoo'!D10</f>
        <v>Saddleback Mountain Reserve timber sign at crest of Reserve</v>
      </c>
      <c r="E21" s="372">
        <f t="shared" si="6"/>
        <v>58.35</v>
      </c>
      <c r="F21" s="377" t="s">
        <v>52</v>
      </c>
      <c r="G21" s="369" t="s">
        <v>46</v>
      </c>
      <c r="H21" s="372">
        <f t="shared" si="3"/>
        <v>2.5714285714285716</v>
      </c>
      <c r="I21" s="372">
        <f t="shared" si="4"/>
        <v>12.971470915153763</v>
      </c>
      <c r="J21" s="371"/>
      <c r="K21" s="371">
        <v>14</v>
      </c>
      <c r="L21" s="374">
        <f t="shared" si="7"/>
        <v>269.9</v>
      </c>
      <c r="M21" s="375">
        <f t="shared" si="5"/>
        <v>0.2117361111111111</v>
      </c>
      <c r="N21" s="376">
        <f t="shared" si="2"/>
        <v>0.5659027777777779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4" customHeight="1">
      <c r="A22" s="214"/>
      <c r="B22" s="312" t="s">
        <v>57</v>
      </c>
      <c r="C22" s="318"/>
      <c r="D22" s="217" t="s">
        <v>183</v>
      </c>
      <c r="E22" s="218"/>
      <c r="F22" s="342"/>
      <c r="G22" s="214"/>
      <c r="H22" s="218"/>
      <c r="I22" s="218"/>
      <c r="J22" s="220">
        <v>10</v>
      </c>
      <c r="K22" s="298"/>
      <c r="L22" s="221"/>
      <c r="M22" s="222">
        <f t="shared" si="5"/>
        <v>0.21868055555555554</v>
      </c>
      <c r="N22" s="223">
        <f t="shared" si="2"/>
        <v>0.5728472222222223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ht="24" customHeight="1">
      <c r="A23" s="369" t="s">
        <v>128</v>
      </c>
      <c r="B23" s="370" t="str">
        <f>B21</f>
        <v>Saddleback Mtn Rd in Reserve</v>
      </c>
      <c r="C23" s="383">
        <f>C21</f>
        <v>0.6</v>
      </c>
      <c r="D23" s="370" t="s">
        <v>123</v>
      </c>
      <c r="E23" s="372">
        <f>E21+C23</f>
        <v>58.95</v>
      </c>
      <c r="F23" s="381" t="s">
        <v>61</v>
      </c>
      <c r="G23" s="369" t="s">
        <v>60</v>
      </c>
      <c r="H23" s="372">
        <f aca="true" t="shared" si="8" ref="H23:H28">C23/K23*60</f>
        <v>36</v>
      </c>
      <c r="I23" s="372">
        <f aca="true" t="shared" si="9" ref="I23:I28">E23/L23*60</f>
        <v>13.056478405315616</v>
      </c>
      <c r="J23" s="371"/>
      <c r="K23" s="371">
        <v>1</v>
      </c>
      <c r="L23" s="374">
        <f>L21+K23</f>
        <v>270.9</v>
      </c>
      <c r="M23" s="375">
        <f t="shared" si="5"/>
        <v>0.219375</v>
      </c>
      <c r="N23" s="376">
        <f t="shared" si="2"/>
        <v>0.5735416666666667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pans="1:249" ht="27.75" customHeight="1">
      <c r="A24" s="369" t="s">
        <v>56</v>
      </c>
      <c r="B24" s="370" t="str">
        <f>B21</f>
        <v>Saddleback Mtn Rd in Reserve</v>
      </c>
      <c r="C24" s="383">
        <v>4.95</v>
      </c>
      <c r="D24" s="370" t="s">
        <v>153</v>
      </c>
      <c r="E24" s="372">
        <f>E23+C24</f>
        <v>63.900000000000006</v>
      </c>
      <c r="F24" s="381" t="s">
        <v>61</v>
      </c>
      <c r="G24" s="369" t="s">
        <v>105</v>
      </c>
      <c r="H24" s="372">
        <f t="shared" si="8"/>
        <v>39.6</v>
      </c>
      <c r="I24" s="372">
        <f t="shared" si="9"/>
        <v>13.771551724137932</v>
      </c>
      <c r="J24" s="371"/>
      <c r="K24" s="371">
        <v>7.5</v>
      </c>
      <c r="L24" s="374">
        <f>L23+K24</f>
        <v>278.4</v>
      </c>
      <c r="M24" s="375">
        <f t="shared" si="5"/>
        <v>0.22458333333333333</v>
      </c>
      <c r="N24" s="376">
        <f t="shared" si="2"/>
        <v>0.5787500000000001</v>
      </c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</row>
    <row r="25" spans="1:249" ht="22.5" customHeight="1">
      <c r="A25" s="369" t="s">
        <v>56</v>
      </c>
      <c r="B25" s="370" t="str">
        <f>B24</f>
        <v>Saddleback Mtn Rd in Reserve</v>
      </c>
      <c r="C25" s="383">
        <v>0.2</v>
      </c>
      <c r="D25" s="370" t="s">
        <v>154</v>
      </c>
      <c r="E25" s="372">
        <f>E24+C25</f>
        <v>64.10000000000001</v>
      </c>
      <c r="F25" s="381" t="s">
        <v>61</v>
      </c>
      <c r="G25" s="369" t="s">
        <v>105</v>
      </c>
      <c r="H25" s="372">
        <f t="shared" si="8"/>
        <v>24</v>
      </c>
      <c r="I25" s="372">
        <f t="shared" si="9"/>
        <v>13.789888849049841</v>
      </c>
      <c r="J25" s="371"/>
      <c r="K25" s="371">
        <v>0.5</v>
      </c>
      <c r="L25" s="374">
        <f>L24+K25</f>
        <v>278.9</v>
      </c>
      <c r="M25" s="375">
        <f t="shared" si="5"/>
        <v>0.22493055555555555</v>
      </c>
      <c r="N25" s="376">
        <f t="shared" si="2"/>
        <v>0.5790972222222224</v>
      </c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</row>
    <row r="26" spans="1:249" ht="22.5" customHeight="1">
      <c r="A26" s="369" t="s">
        <v>55</v>
      </c>
      <c r="B26" s="369" t="str">
        <f>D25</f>
        <v>Manning St</v>
      </c>
      <c r="C26" s="373">
        <v>1.4</v>
      </c>
      <c r="D26" s="369" t="s">
        <v>161</v>
      </c>
      <c r="E26" s="372">
        <f>E25+C26</f>
        <v>65.50000000000001</v>
      </c>
      <c r="F26" s="377" t="s">
        <v>51</v>
      </c>
      <c r="G26" s="369" t="s">
        <v>58</v>
      </c>
      <c r="H26" s="372">
        <f t="shared" si="8"/>
        <v>27.999999999999996</v>
      </c>
      <c r="I26" s="372">
        <f t="shared" si="9"/>
        <v>13.94111387016673</v>
      </c>
      <c r="J26" s="371"/>
      <c r="K26" s="371">
        <v>3</v>
      </c>
      <c r="L26" s="374">
        <f>L25+K26</f>
        <v>281.9</v>
      </c>
      <c r="M26" s="375">
        <f t="shared" si="5"/>
        <v>0.22701388888888888</v>
      </c>
      <c r="N26" s="376">
        <f t="shared" si="2"/>
        <v>0.5811805555555557</v>
      </c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</row>
    <row r="27" spans="1:249" ht="22.5" customHeight="1">
      <c r="A27" s="369" t="s">
        <v>55</v>
      </c>
      <c r="B27" s="369" t="str">
        <f>D26</f>
        <v>Bong St</v>
      </c>
      <c r="C27" s="373">
        <v>0.1</v>
      </c>
      <c r="D27" s="369" t="s">
        <v>160</v>
      </c>
      <c r="E27" s="372">
        <f>E26+C27</f>
        <v>65.60000000000001</v>
      </c>
      <c r="F27" s="377" t="s">
        <v>51</v>
      </c>
      <c r="G27" s="369" t="s">
        <v>59</v>
      </c>
      <c r="H27" s="372">
        <f t="shared" si="8"/>
        <v>12</v>
      </c>
      <c r="I27" s="372">
        <f t="shared" si="9"/>
        <v>13.937677053824366</v>
      </c>
      <c r="J27" s="371"/>
      <c r="K27" s="371">
        <v>0.5</v>
      </c>
      <c r="L27" s="374">
        <f>L26+K27</f>
        <v>282.4</v>
      </c>
      <c r="M27" s="375">
        <f t="shared" si="5"/>
        <v>0.2273611111111111</v>
      </c>
      <c r="N27" s="376">
        <f t="shared" si="2"/>
        <v>0.581527777777778</v>
      </c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</row>
    <row r="28" spans="1:249" ht="22.5" customHeight="1">
      <c r="A28" s="369" t="s">
        <v>53</v>
      </c>
      <c r="B28" s="369" t="str">
        <f>D27</f>
        <v>Eddy St</v>
      </c>
      <c r="C28" s="371">
        <v>0.1</v>
      </c>
      <c r="D28" s="369" t="s">
        <v>155</v>
      </c>
      <c r="E28" s="372">
        <f>E27+C28</f>
        <v>65.7</v>
      </c>
      <c r="F28" s="377" t="s">
        <v>51</v>
      </c>
      <c r="G28" s="369" t="s">
        <v>58</v>
      </c>
      <c r="H28" s="372">
        <f t="shared" si="8"/>
        <v>12</v>
      </c>
      <c r="I28" s="372">
        <f t="shared" si="9"/>
        <v>13.934252386002123</v>
      </c>
      <c r="J28" s="371"/>
      <c r="K28" s="371">
        <v>0.5</v>
      </c>
      <c r="L28" s="384">
        <f>L27+K28</f>
        <v>282.9</v>
      </c>
      <c r="M28" s="375">
        <f t="shared" si="5"/>
        <v>0.22770833333333332</v>
      </c>
      <c r="N28" s="376">
        <f t="shared" si="2"/>
        <v>0.5818750000000003</v>
      </c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</row>
    <row r="29" spans="1:32" ht="22.5" customHeight="1">
      <c r="A29" s="226"/>
      <c r="B29" s="226" t="str">
        <f>D29</f>
        <v>Kiama station</v>
      </c>
      <c r="C29" s="227">
        <f>SUM(C3:C28)</f>
        <v>65.7</v>
      </c>
      <c r="D29" s="226" t="str">
        <f>D28</f>
        <v>Kiama station</v>
      </c>
      <c r="E29" s="228">
        <f>E28</f>
        <v>65.7</v>
      </c>
      <c r="F29" s="226"/>
      <c r="G29" s="226"/>
      <c r="H29" s="228" t="s">
        <v>48</v>
      </c>
      <c r="I29" s="228">
        <f>I28</f>
        <v>13.934252386002123</v>
      </c>
      <c r="J29" s="229">
        <f>SUM(J3:J28)</f>
        <v>45</v>
      </c>
      <c r="K29" s="229">
        <f>SUM(K3:K28)</f>
        <v>282.9</v>
      </c>
      <c r="L29" s="230">
        <f>L28</f>
        <v>282.9</v>
      </c>
      <c r="M29" s="231">
        <f>(J29+K29)/1440</f>
        <v>0.22770833333333332</v>
      </c>
      <c r="N29" s="232">
        <f>N28</f>
        <v>0.5818750000000003</v>
      </c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2.5" customHeight="1">
      <c r="A30" s="290"/>
      <c r="B30" s="290" t="s">
        <v>283</v>
      </c>
      <c r="C30" s="294"/>
      <c r="D30" s="290"/>
      <c r="E30" s="292"/>
      <c r="F30" s="290"/>
      <c r="G30" s="290"/>
      <c r="H30" s="292"/>
      <c r="I30" s="292"/>
      <c r="J30" s="285"/>
      <c r="K30" s="285">
        <v>13</v>
      </c>
      <c r="L30" s="295"/>
      <c r="M30" s="296"/>
      <c r="N30" s="232">
        <f>N29+((K30+J30)/1440)</f>
        <v>0.590902777777778</v>
      </c>
      <c r="O30" s="358">
        <f>C32</f>
        <v>2.1</v>
      </c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2.5" customHeight="1">
      <c r="A31" s="281"/>
      <c r="B31" s="282" t="s">
        <v>236</v>
      </c>
      <c r="C31" s="283"/>
      <c r="D31" s="282"/>
      <c r="E31" s="284"/>
      <c r="F31" s="282"/>
      <c r="G31" s="282"/>
      <c r="H31" s="284"/>
      <c r="I31" s="284"/>
      <c r="J31" s="285"/>
      <c r="K31" s="285">
        <f>G33*100</f>
        <v>18.00000000000006</v>
      </c>
      <c r="L31" s="299" t="s">
        <v>48</v>
      </c>
      <c r="M31" s="299" t="s">
        <v>273</v>
      </c>
      <c r="N31" s="232">
        <f>N30+((K31+J31)/1440)</f>
        <v>0.6034027777777781</v>
      </c>
      <c r="O31" s="358">
        <f>'Train-Central-Bomaderry-Weekend'!N46</f>
        <v>2.28</v>
      </c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2.5" customHeight="1">
      <c r="A32" s="290"/>
      <c r="B32" s="290" t="str">
        <f>D29</f>
        <v>Kiama station</v>
      </c>
      <c r="C32" s="300">
        <f>'Train-Central-Bomaderry-Weekend'!N44</f>
        <v>2.1</v>
      </c>
      <c r="D32" s="290" t="s">
        <v>173</v>
      </c>
      <c r="E32" s="301">
        <f>'Train-Central-Bomaderry-Weekend'!N46</f>
        <v>2.28</v>
      </c>
      <c r="F32" s="290"/>
      <c r="G32" s="301">
        <f>E32-C32</f>
        <v>0.17999999999999972</v>
      </c>
      <c r="H32" s="302" t="s">
        <v>239</v>
      </c>
      <c r="I32" s="292"/>
      <c r="J32" s="293"/>
      <c r="K32" s="294"/>
      <c r="L32" s="295"/>
      <c r="M32" s="296"/>
      <c r="N32" s="297"/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2.5" customHeight="1">
      <c r="A33" s="290"/>
      <c r="B33" s="290" t="str">
        <f>D28</f>
        <v>Kiama station</v>
      </c>
      <c r="C33" s="300">
        <f>'Train-Central-Bomaderry-Weekend'!S44</f>
        <v>4.1</v>
      </c>
      <c r="D33" s="290" t="s">
        <v>173</v>
      </c>
      <c r="E33" s="301">
        <f>'Train-Central-Bomaderry-Weekend'!S46</f>
        <v>4.28</v>
      </c>
      <c r="F33" s="290"/>
      <c r="G33" s="301">
        <f>E33-C33</f>
        <v>0.1800000000000006</v>
      </c>
      <c r="H33" s="302" t="s">
        <v>239</v>
      </c>
      <c r="I33" s="292"/>
      <c r="J33" s="293"/>
      <c r="K33" s="294"/>
      <c r="L33" s="295"/>
      <c r="M33" s="296"/>
      <c r="N33" s="297"/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2.5" customHeight="1">
      <c r="A34" s="13"/>
      <c r="B34" s="13"/>
      <c r="C34" s="78" t="s">
        <v>67</v>
      </c>
      <c r="D34" s="13"/>
      <c r="E34" s="14"/>
      <c r="F34" s="14"/>
      <c r="G34" s="14"/>
      <c r="H34" s="15"/>
      <c r="I34" s="15"/>
      <c r="J34" s="16"/>
      <c r="K34" s="16"/>
      <c r="L34" s="17"/>
      <c r="N34" s="19"/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2.5" customHeight="1">
      <c r="A35" s="53"/>
      <c r="B35" s="56" t="s">
        <v>103</v>
      </c>
      <c r="C35" s="76" t="s">
        <v>48</v>
      </c>
      <c r="D35" s="58" t="s">
        <v>104</v>
      </c>
      <c r="E35" s="56" t="s">
        <v>68</v>
      </c>
      <c r="F35" s="108"/>
      <c r="G35" s="58" t="s">
        <v>50</v>
      </c>
      <c r="I35" s="58" t="s">
        <v>69</v>
      </c>
      <c r="K35" s="91"/>
      <c r="L35" s="351"/>
      <c r="M35" s="385" t="s">
        <v>70</v>
      </c>
      <c r="N35" s="353">
        <f>N3</f>
        <v>0.3541666666666667</v>
      </c>
      <c r="O35" s="354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9.5" customHeight="1">
      <c r="A36" s="53"/>
      <c r="B36" s="107" t="str">
        <f>B3</f>
        <v>Princess H'way Albion Park station</v>
      </c>
      <c r="C36" s="54" t="s">
        <v>71</v>
      </c>
      <c r="D36" s="120" t="str">
        <f>D9</f>
        <v>Famous Robertsons Pie Shop</v>
      </c>
      <c r="E36" s="62">
        <f>E9</f>
        <v>24.9</v>
      </c>
      <c r="F36" s="108"/>
      <c r="G36" s="64">
        <f>L9</f>
        <v>92.8</v>
      </c>
      <c r="I36" s="64">
        <f>E36*60/G36</f>
        <v>16.099137931034484</v>
      </c>
      <c r="K36" s="20"/>
      <c r="L36" s="351"/>
      <c r="M36" s="385" t="s">
        <v>72</v>
      </c>
      <c r="N36" s="355">
        <f>N29</f>
        <v>0.5818750000000003</v>
      </c>
      <c r="O36" s="354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32.25" customHeight="1">
      <c r="A37" s="53"/>
      <c r="B37" s="121" t="str">
        <f>D36</f>
        <v>Famous Robertsons Pie Shop</v>
      </c>
      <c r="C37" s="107" t="s">
        <v>71</v>
      </c>
      <c r="D37" s="95" t="str">
        <f>D21</f>
        <v>Saddleback Mountain Reserve timber sign at crest of Reserve</v>
      </c>
      <c r="E37" s="62">
        <f>E21-E9</f>
        <v>33.45</v>
      </c>
      <c r="F37" s="108"/>
      <c r="G37" s="64">
        <f>L21-L9</f>
        <v>177.09999999999997</v>
      </c>
      <c r="I37" s="64">
        <f>E37*60/G37</f>
        <v>11.33258046301525</v>
      </c>
      <c r="K37" s="20"/>
      <c r="L37" s="351"/>
      <c r="M37" s="385" t="s">
        <v>73</v>
      </c>
      <c r="N37" s="356">
        <f>N36-N35</f>
        <v>0.22770833333333357</v>
      </c>
      <c r="O37" s="354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41.25" customHeight="1">
      <c r="A38" s="53"/>
      <c r="B38" s="107" t="str">
        <f>D37</f>
        <v>Saddleback Mountain Reserve timber sign at crest of Reserve</v>
      </c>
      <c r="C38" s="107" t="s">
        <v>71</v>
      </c>
      <c r="D38" s="95" t="str">
        <f>D28</f>
        <v>Kiama station</v>
      </c>
      <c r="E38" s="68">
        <f>E28-E21</f>
        <v>7.350000000000001</v>
      </c>
      <c r="F38" s="108"/>
      <c r="G38" s="69">
        <f>L29-L21</f>
        <v>13</v>
      </c>
      <c r="I38" s="69">
        <f>E38*60/G38</f>
        <v>33.923076923076934</v>
      </c>
      <c r="K38" s="20"/>
      <c r="L38" s="351"/>
      <c r="M38" s="385" t="s">
        <v>74</v>
      </c>
      <c r="N38" s="357">
        <f>K29/1440</f>
        <v>0.19645833333333332</v>
      </c>
      <c r="O38" s="354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53"/>
      <c r="B39" s="107" t="s">
        <v>48</v>
      </c>
      <c r="C39" s="107" t="s">
        <v>48</v>
      </c>
      <c r="D39" s="95" t="s">
        <v>48</v>
      </c>
      <c r="E39" s="406">
        <f>SUM(E36:E38)</f>
        <v>65.7</v>
      </c>
      <c r="F39" s="407"/>
      <c r="G39" s="408">
        <f>SUM(G36:G38)</f>
        <v>282.9</v>
      </c>
      <c r="I39" s="77">
        <f>E39*60/G39</f>
        <v>13.934252386002122</v>
      </c>
      <c r="J39" s="16"/>
      <c r="K39" s="20"/>
      <c r="L39" s="92"/>
      <c r="M39" s="386" t="s">
        <v>75</v>
      </c>
      <c r="N39" s="365">
        <f>J29/1440-N40</f>
        <v>0.024305555555555556</v>
      </c>
      <c r="O39" s="12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2.5" customHeight="1">
      <c r="A40" s="53"/>
      <c r="B40" s="107" t="s">
        <v>48</v>
      </c>
      <c r="C40" s="107" t="s">
        <v>48</v>
      </c>
      <c r="D40" s="95" t="s">
        <v>48</v>
      </c>
      <c r="E40" s="14"/>
      <c r="F40" s="14"/>
      <c r="G40" s="14"/>
      <c r="H40" s="15"/>
      <c r="I40" s="15"/>
      <c r="J40" s="16"/>
      <c r="K40" s="92"/>
      <c r="L40" s="92"/>
      <c r="M40" s="387" t="s">
        <v>76</v>
      </c>
      <c r="N40" s="367">
        <f>(J22)/1440</f>
        <v>0.006944444444444444</v>
      </c>
      <c r="O40" s="12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2.5" customHeight="1">
      <c r="A41" s="53"/>
      <c r="B41" s="107"/>
      <c r="C41" s="107"/>
      <c r="D41" s="95"/>
      <c r="E41" s="14"/>
      <c r="F41" s="14"/>
      <c r="G41" s="14"/>
      <c r="H41" s="15"/>
      <c r="I41" s="15"/>
      <c r="J41" s="16"/>
      <c r="K41" s="92"/>
      <c r="L41" s="92"/>
      <c r="M41" s="388" t="s">
        <v>73</v>
      </c>
      <c r="N41" s="368">
        <f>SUM(N38:N40)</f>
        <v>0.22770833333333332</v>
      </c>
      <c r="O41" s="12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53"/>
      <c r="B42" s="53"/>
      <c r="C42" s="74"/>
      <c r="D42" s="61"/>
      <c r="E42" s="14"/>
      <c r="F42" s="14"/>
      <c r="G42" s="14"/>
      <c r="H42" s="15"/>
      <c r="I42" s="15"/>
      <c r="J42" s="16"/>
      <c r="K42" s="20"/>
      <c r="L42" s="92"/>
      <c r="M42" s="388" t="s">
        <v>267</v>
      </c>
      <c r="N42" s="389">
        <f>I29</f>
        <v>13.934252386002123</v>
      </c>
      <c r="O42" s="12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53"/>
      <c r="B43" s="54"/>
      <c r="C43" s="89" t="s">
        <v>98</v>
      </c>
      <c r="D43" s="61"/>
      <c r="E43" s="62"/>
      <c r="F43" s="55"/>
      <c r="G43" s="55"/>
      <c r="H43" s="64"/>
      <c r="I43" s="55"/>
      <c r="J43" s="55"/>
      <c r="K43" s="57" t="s">
        <v>108</v>
      </c>
      <c r="L43" s="242" t="s">
        <v>111</v>
      </c>
      <c r="M43" s="388" t="s">
        <v>270</v>
      </c>
      <c r="N43" s="390">
        <f>E29</f>
        <v>65.7</v>
      </c>
      <c r="O43" s="12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53"/>
      <c r="B44" s="83" t="s">
        <v>96</v>
      </c>
      <c r="C44" s="83"/>
      <c r="D44" s="83" t="s">
        <v>97</v>
      </c>
      <c r="F44" s="101" t="s">
        <v>143</v>
      </c>
      <c r="G44" s="90"/>
      <c r="H44" s="93"/>
      <c r="K44" s="96" t="s">
        <v>68</v>
      </c>
      <c r="L44" s="91" t="s">
        <v>110</v>
      </c>
      <c r="O44" s="12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36.75" customHeight="1">
      <c r="A45" s="54">
        <v>1</v>
      </c>
      <c r="B45" s="95" t="str">
        <f>D7</f>
        <v>Start of Macquarie Pass Climb - Steep Gradient &amp; "Macquarie Pass National Park" sign</v>
      </c>
      <c r="C45" s="95"/>
      <c r="D45" s="84" t="str">
        <f>D8</f>
        <v>KOM Macquarie Pass - Blue/white "Welcome to Capital Country" sign</v>
      </c>
      <c r="E45" s="98" t="s">
        <v>150</v>
      </c>
      <c r="F45" s="98"/>
      <c r="G45" s="98"/>
      <c r="H45" s="100"/>
      <c r="K45" s="62">
        <f>E8-E7</f>
        <v>10.5</v>
      </c>
      <c r="L45" s="23"/>
      <c r="O45" s="12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33.75" customHeight="1">
      <c r="A46" s="54">
        <v>2</v>
      </c>
      <c r="B46" s="84" t="str">
        <f>D19</f>
        <v>Start Fountaindale Rd Climb</v>
      </c>
      <c r="C46" s="81"/>
      <c r="D46" s="84" t="str">
        <f>D20</f>
        <v>Saddleback Mtn Rd, at Right turn before tough final 600m to Lookout</v>
      </c>
      <c r="E46" s="98" t="s">
        <v>184</v>
      </c>
      <c r="F46" s="98"/>
      <c r="G46" s="98"/>
      <c r="H46" s="100"/>
      <c r="K46" s="328">
        <f>C20</f>
        <v>4.7</v>
      </c>
      <c r="L46" s="25"/>
      <c r="M46" s="25"/>
      <c r="N46" s="25"/>
      <c r="O46" s="12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31.5" customHeight="1">
      <c r="A47" s="54">
        <v>3</v>
      </c>
      <c r="B47" s="84" t="str">
        <f>B46</f>
        <v>Start Fountaindale Rd Climb</v>
      </c>
      <c r="C47" s="84"/>
      <c r="D47" s="84" t="str">
        <f>D21</f>
        <v>Saddleback Mountain Reserve timber sign at crest of Reserve</v>
      </c>
      <c r="E47" s="98" t="s">
        <v>185</v>
      </c>
      <c r="F47" s="98"/>
      <c r="G47" s="98"/>
      <c r="H47" s="100"/>
      <c r="K47" s="329">
        <f>C21+C20</f>
        <v>5.3</v>
      </c>
      <c r="L47" s="105">
        <f>COUNT(K45:K47)</f>
        <v>3</v>
      </c>
      <c r="O47" s="12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26"/>
      <c r="C48" s="27"/>
      <c r="J48" s="97" t="s">
        <v>48</v>
      </c>
      <c r="K48" s="140">
        <f>K47+K45</f>
        <v>15.8</v>
      </c>
      <c r="O48" s="12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26"/>
      <c r="C49" s="27"/>
      <c r="O49" s="28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2.5" customHeight="1">
      <c r="A50" s="26"/>
      <c r="C50" s="27"/>
      <c r="O50" s="28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2.5" customHeight="1">
      <c r="A51" s="26"/>
      <c r="C51" s="27"/>
      <c r="O51" s="28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6"/>
      <c r="C52" s="27"/>
      <c r="O52" s="28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26"/>
      <c r="C53" s="27"/>
      <c r="O53" s="28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2.5" customHeight="1">
      <c r="A54" s="26"/>
      <c r="C54" s="27"/>
      <c r="O54" s="28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2.5" customHeight="1">
      <c r="A55" s="29"/>
      <c r="C55" s="27"/>
      <c r="O55" s="28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36" customHeight="1">
      <c r="A56" s="29"/>
      <c r="C56" s="27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2.5" customHeight="1">
      <c r="A57" s="29"/>
      <c r="B57" s="29"/>
      <c r="C57" s="30"/>
      <c r="D57" s="31"/>
      <c r="E57" s="31"/>
      <c r="F57" s="31"/>
      <c r="G57" s="31"/>
      <c r="H57" s="31"/>
      <c r="I57" s="31"/>
      <c r="J57" s="31"/>
      <c r="K57" s="32"/>
      <c r="L57" s="33"/>
      <c r="M57" s="32"/>
      <c r="N57" s="34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2.5" customHeight="1">
      <c r="A58" s="29"/>
      <c r="B58" s="29"/>
      <c r="C58" s="30"/>
      <c r="D58" s="31"/>
      <c r="E58" s="31"/>
      <c r="F58" s="31"/>
      <c r="G58" s="31"/>
      <c r="H58" s="31"/>
      <c r="I58" s="31"/>
      <c r="J58" s="31"/>
      <c r="K58" s="32"/>
      <c r="L58" s="33"/>
      <c r="M58" s="32"/>
      <c r="N58" s="34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2.5" customHeight="1">
      <c r="A59" s="29"/>
      <c r="B59" s="29"/>
      <c r="C59" s="30"/>
      <c r="D59" s="31"/>
      <c r="E59" s="31"/>
      <c r="F59" s="31"/>
      <c r="G59" s="31"/>
      <c r="H59" s="31"/>
      <c r="I59" s="31"/>
      <c r="J59" s="31"/>
      <c r="K59" s="32"/>
      <c r="L59" s="33"/>
      <c r="M59" s="35"/>
      <c r="N59" s="34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2.5" customHeight="1">
      <c r="A60" s="29"/>
      <c r="B60" s="29"/>
      <c r="C60" s="30"/>
      <c r="D60" s="31"/>
      <c r="E60" s="31"/>
      <c r="F60" s="31"/>
      <c r="G60" s="31"/>
      <c r="H60" s="31"/>
      <c r="I60" s="31"/>
      <c r="J60" s="31"/>
      <c r="K60" s="32"/>
      <c r="L60" s="33"/>
      <c r="M60" s="32"/>
      <c r="N60" s="34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3:32" ht="22.5" customHeight="1">
      <c r="C61" s="27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2.5" customHeight="1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2"/>
      <c r="L62" s="33"/>
      <c r="M62" s="32"/>
      <c r="N62" s="34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2.5" customHeight="1">
      <c r="A63" s="29"/>
      <c r="B63" s="29"/>
      <c r="C63" s="30"/>
      <c r="D63" s="31"/>
      <c r="E63" s="31"/>
      <c r="F63" s="31"/>
      <c r="G63" s="31"/>
      <c r="H63" s="32"/>
      <c r="I63" s="32"/>
      <c r="J63" s="32"/>
      <c r="K63" s="33"/>
      <c r="L63" s="33"/>
      <c r="M63" s="33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6.25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3"/>
      <c r="L64" s="33"/>
      <c r="M64" s="33"/>
      <c r="N64" s="34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26.25">
      <c r="A65" s="29"/>
      <c r="B65" s="29"/>
      <c r="C65" s="30"/>
      <c r="D65" s="36"/>
      <c r="E65" s="36"/>
      <c r="F65" s="36"/>
      <c r="G65" s="36"/>
      <c r="H65" s="37"/>
      <c r="I65" s="37"/>
      <c r="J65" s="37"/>
      <c r="K65" s="38"/>
      <c r="L65" s="38"/>
      <c r="M65" s="38"/>
      <c r="N65" s="39"/>
      <c r="P65" s="11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6.25">
      <c r="A66" s="29"/>
      <c r="B66" s="29"/>
      <c r="C66" s="30"/>
      <c r="D66" s="31"/>
      <c r="E66" s="31"/>
      <c r="F66" s="31"/>
      <c r="G66" s="31"/>
      <c r="H66" s="32"/>
      <c r="I66" s="32"/>
      <c r="J66" s="32"/>
      <c r="K66" s="33"/>
      <c r="L66" s="33"/>
      <c r="M66" s="33"/>
      <c r="N66" s="39"/>
      <c r="P66" s="11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26.25">
      <c r="A67" s="29"/>
      <c r="B67" s="29"/>
      <c r="C67" s="30"/>
      <c r="D67" s="31"/>
      <c r="E67" s="31"/>
      <c r="F67" s="31"/>
      <c r="G67" s="31"/>
      <c r="H67" s="32"/>
      <c r="I67" s="32"/>
      <c r="J67" s="32"/>
      <c r="K67" s="32"/>
      <c r="L67" s="33"/>
      <c r="M67" s="32"/>
      <c r="N67" s="34"/>
      <c r="P67" s="11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26.25">
      <c r="A68" s="29"/>
      <c r="B68" s="29"/>
      <c r="C68" s="30"/>
      <c r="D68" s="40"/>
      <c r="E68" s="40"/>
      <c r="F68" s="40"/>
      <c r="G68" s="40"/>
      <c r="H68" s="31"/>
      <c r="I68" s="31"/>
      <c r="J68" s="31"/>
      <c r="K68" s="32"/>
      <c r="L68" s="32"/>
      <c r="M68" s="32"/>
      <c r="N68" s="34"/>
      <c r="P68" s="11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26.25">
      <c r="A69" s="29"/>
      <c r="B69" s="29"/>
      <c r="C69" s="30"/>
      <c r="D69" s="41"/>
      <c r="E69" s="41"/>
      <c r="F69" s="41"/>
      <c r="G69" s="41"/>
      <c r="H69" s="31"/>
      <c r="I69" s="31"/>
      <c r="J69" s="31"/>
      <c r="K69" s="32"/>
      <c r="L69" s="32"/>
      <c r="M69" s="32"/>
      <c r="N69" s="34"/>
      <c r="P69" s="11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6.25">
      <c r="A70" s="29"/>
      <c r="B70" s="29"/>
      <c r="C70" s="30"/>
      <c r="D70" s="31"/>
      <c r="E70" s="31"/>
      <c r="F70" s="31"/>
      <c r="G70" s="31"/>
      <c r="H70" s="32"/>
      <c r="I70" s="32"/>
      <c r="J70" s="32"/>
      <c r="K70" s="33"/>
      <c r="L70" s="33"/>
      <c r="M70" s="33"/>
      <c r="N70" s="39"/>
      <c r="P70" s="11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6.2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3"/>
      <c r="L71" s="33"/>
      <c r="M71" s="33"/>
      <c r="N71" s="39"/>
      <c r="P71" s="11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6.25">
      <c r="A72" s="29"/>
      <c r="B72" s="29"/>
      <c r="C72" s="30"/>
      <c r="D72" s="31"/>
      <c r="E72" s="31"/>
      <c r="F72" s="31"/>
      <c r="G72" s="31"/>
      <c r="H72" s="32"/>
      <c r="I72" s="32"/>
      <c r="J72" s="32"/>
      <c r="K72" s="33"/>
      <c r="L72" s="33"/>
      <c r="M72" s="33"/>
      <c r="N72" s="39"/>
      <c r="P72" s="11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6.25">
      <c r="A73" s="29"/>
      <c r="B73" s="29"/>
      <c r="C73" s="30"/>
      <c r="D73" s="31"/>
      <c r="E73" s="31"/>
      <c r="F73" s="31"/>
      <c r="G73" s="31"/>
      <c r="H73" s="31"/>
      <c r="I73" s="31"/>
      <c r="J73" s="31"/>
      <c r="K73" s="32"/>
      <c r="L73" s="32"/>
      <c r="M73" s="32"/>
      <c r="N73" s="34"/>
      <c r="P73" s="11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6.2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4"/>
      <c r="P74" s="11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1" ht="16.5">
      <c r="A75" s="29"/>
      <c r="B75" s="29"/>
      <c r="C75" s="30"/>
      <c r="D75" s="31"/>
      <c r="E75" s="31"/>
      <c r="F75" s="31"/>
      <c r="G75" s="31"/>
      <c r="H75" s="31"/>
      <c r="I75" s="31"/>
      <c r="J75" s="31"/>
      <c r="K75" s="32"/>
      <c r="L75" s="32"/>
      <c r="M75" s="32"/>
      <c r="N75" s="34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3"/>
    </row>
    <row r="76" spans="1:31" ht="16.5">
      <c r="A76" s="29"/>
      <c r="B76" s="29"/>
      <c r="C76" s="30"/>
      <c r="D76" s="31"/>
      <c r="E76" s="31"/>
      <c r="F76" s="31"/>
      <c r="G76" s="31"/>
      <c r="H76" s="31"/>
      <c r="I76" s="31"/>
      <c r="J76" s="31"/>
      <c r="K76" s="32"/>
      <c r="L76" s="32"/>
      <c r="M76" s="32"/>
      <c r="N76" s="34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6.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4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6.5">
      <c r="A78" s="29"/>
      <c r="B78" s="29"/>
      <c r="C78" s="30"/>
      <c r="D78" s="31"/>
      <c r="E78" s="31"/>
      <c r="F78" s="31"/>
      <c r="G78" s="31"/>
      <c r="H78" s="32"/>
      <c r="I78" s="32"/>
      <c r="J78" s="32"/>
      <c r="K78" s="33"/>
      <c r="L78" s="33"/>
      <c r="M78" s="33"/>
      <c r="N78" s="3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6.5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3"/>
      <c r="L79" s="33"/>
      <c r="M79" s="33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6"/>
      <c r="E80" s="36"/>
      <c r="F80" s="36"/>
      <c r="G80" s="36"/>
      <c r="H80" s="37"/>
      <c r="I80" s="37"/>
      <c r="J80" s="37"/>
      <c r="K80" s="38"/>
      <c r="L80" s="38"/>
      <c r="M80" s="38"/>
      <c r="N80" s="39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1"/>
      <c r="E81" s="31"/>
      <c r="F81" s="31"/>
      <c r="G81" s="31"/>
      <c r="H81" s="32"/>
      <c r="I81" s="32"/>
      <c r="J81" s="32"/>
      <c r="K81" s="33"/>
      <c r="L81" s="33"/>
      <c r="M81" s="33"/>
      <c r="N81" s="39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2"/>
      <c r="I82" s="32"/>
      <c r="J82" s="32"/>
      <c r="K82" s="32"/>
      <c r="L82" s="32"/>
      <c r="M82" s="32"/>
      <c r="N82" s="3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40"/>
      <c r="E83" s="40"/>
      <c r="F83" s="40"/>
      <c r="G83" s="40"/>
      <c r="H83" s="31"/>
      <c r="I83" s="31"/>
      <c r="J83" s="31"/>
      <c r="K83" s="32"/>
      <c r="L83" s="32"/>
      <c r="M83" s="32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41"/>
      <c r="E84" s="41"/>
      <c r="F84" s="41"/>
      <c r="G84" s="41"/>
      <c r="H84" s="31"/>
      <c r="I84" s="31"/>
      <c r="J84" s="31"/>
      <c r="K84" s="32"/>
      <c r="L84" s="32"/>
      <c r="M84" s="32"/>
      <c r="N84" s="34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31"/>
      <c r="E85" s="31"/>
      <c r="F85" s="31"/>
      <c r="G85" s="31"/>
      <c r="H85" s="32"/>
      <c r="I85" s="32"/>
      <c r="J85" s="32"/>
      <c r="K85" s="33"/>
      <c r="L85" s="33"/>
      <c r="M85" s="33"/>
      <c r="N85" s="3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2"/>
      <c r="I86" s="32"/>
      <c r="J86" s="32"/>
      <c r="K86" s="33"/>
      <c r="L86" s="33"/>
      <c r="M86" s="33"/>
      <c r="N86" s="39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31"/>
      <c r="E87" s="31"/>
      <c r="F87" s="31"/>
      <c r="G87" s="31"/>
      <c r="H87" s="32"/>
      <c r="I87" s="32"/>
      <c r="J87" s="32"/>
      <c r="K87" s="33"/>
      <c r="L87" s="33"/>
      <c r="M87" s="33"/>
      <c r="N87" s="39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4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31"/>
      <c r="E89" s="31"/>
      <c r="F89" s="31"/>
      <c r="G89" s="31"/>
      <c r="H89" s="31"/>
      <c r="I89" s="31"/>
      <c r="J89" s="31"/>
      <c r="K89" s="32"/>
      <c r="L89" s="32"/>
      <c r="M89" s="32"/>
      <c r="N89" s="34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1"/>
      <c r="I90" s="31"/>
      <c r="J90" s="31"/>
      <c r="K90" s="32"/>
      <c r="L90" s="32"/>
      <c r="M90" s="32"/>
      <c r="N90" s="34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1"/>
      <c r="I91" s="31"/>
      <c r="J91" s="31"/>
      <c r="K91" s="32"/>
      <c r="L91" s="32"/>
      <c r="M91" s="32"/>
      <c r="N91" s="34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2"/>
      <c r="I93" s="32"/>
      <c r="J93" s="32"/>
      <c r="K93" s="33"/>
      <c r="L93" s="33"/>
      <c r="M93" s="33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1"/>
      <c r="I94" s="31"/>
      <c r="J94" s="31"/>
      <c r="K94" s="33"/>
      <c r="L94" s="33"/>
      <c r="M94" s="33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6"/>
      <c r="E95" s="36"/>
      <c r="F95" s="36"/>
      <c r="G95" s="36"/>
      <c r="H95" s="37"/>
      <c r="I95" s="37"/>
      <c r="J95" s="37"/>
      <c r="K95" s="38"/>
      <c r="L95" s="38"/>
      <c r="M95" s="38"/>
      <c r="N95" s="39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1"/>
      <c r="E96" s="31"/>
      <c r="F96" s="31"/>
      <c r="G96" s="31"/>
      <c r="H96" s="32"/>
      <c r="I96" s="32"/>
      <c r="J96" s="32"/>
      <c r="K96" s="33"/>
      <c r="L96" s="33"/>
      <c r="M96" s="33"/>
      <c r="N96" s="39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1"/>
      <c r="I97" s="31"/>
      <c r="J97" s="31"/>
      <c r="K97" s="32"/>
      <c r="L97" s="32"/>
      <c r="M97" s="32"/>
      <c r="N97" s="34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40"/>
      <c r="E98" s="40"/>
      <c r="F98" s="40"/>
      <c r="G98" s="40"/>
      <c r="H98" s="31"/>
      <c r="I98" s="31"/>
      <c r="J98" s="31"/>
      <c r="K98" s="32"/>
      <c r="L98" s="32"/>
      <c r="M98" s="32"/>
      <c r="N98" s="34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44"/>
      <c r="E99" s="44"/>
      <c r="F99" s="44"/>
      <c r="G99" s="44"/>
      <c r="H99" s="31"/>
      <c r="I99" s="31"/>
      <c r="J99" s="31"/>
      <c r="K99" s="32"/>
      <c r="L99" s="32"/>
      <c r="M99" s="32"/>
      <c r="N99" s="34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31"/>
      <c r="E100" s="31"/>
      <c r="F100" s="31"/>
      <c r="G100" s="31"/>
      <c r="H100" s="32"/>
      <c r="I100" s="32"/>
      <c r="J100" s="32"/>
      <c r="K100" s="33"/>
      <c r="L100" s="33"/>
      <c r="M100" s="33"/>
      <c r="N100" s="39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31"/>
      <c r="E101" s="31"/>
      <c r="F101" s="31"/>
      <c r="G101" s="31"/>
      <c r="H101" s="32"/>
      <c r="I101" s="32"/>
      <c r="J101" s="32"/>
      <c r="K101" s="33"/>
      <c r="L101" s="33"/>
      <c r="M101" s="33"/>
      <c r="N101" s="39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31"/>
      <c r="E102" s="31"/>
      <c r="F102" s="31"/>
      <c r="G102" s="31"/>
      <c r="H102" s="31"/>
      <c r="I102" s="31"/>
      <c r="J102" s="31"/>
      <c r="K102" s="32"/>
      <c r="L102" s="32"/>
      <c r="M102" s="32"/>
      <c r="N102" s="34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31"/>
      <c r="E103" s="31"/>
      <c r="F103" s="31"/>
      <c r="G103" s="31"/>
      <c r="H103" s="31"/>
      <c r="I103" s="31"/>
      <c r="J103" s="31"/>
      <c r="K103" s="32"/>
      <c r="L103" s="32"/>
      <c r="M103" s="32"/>
      <c r="N103" s="34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31"/>
      <c r="E104" s="31"/>
      <c r="F104" s="31"/>
      <c r="G104" s="31"/>
      <c r="H104" s="31"/>
      <c r="I104" s="31"/>
      <c r="J104" s="31"/>
      <c r="K104" s="32"/>
      <c r="L104" s="32"/>
      <c r="M104" s="32"/>
      <c r="N104" s="34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31"/>
      <c r="E105" s="31"/>
      <c r="F105" s="31"/>
      <c r="G105" s="31"/>
      <c r="H105" s="31"/>
      <c r="I105" s="31"/>
      <c r="J105" s="31"/>
      <c r="K105" s="32"/>
      <c r="L105" s="32"/>
      <c r="M105" s="32"/>
      <c r="N105" s="34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2"/>
      <c r="L106" s="32"/>
      <c r="M106" s="32"/>
      <c r="N106" s="34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31"/>
      <c r="E107" s="31"/>
      <c r="F107" s="31"/>
      <c r="G107" s="31"/>
      <c r="H107" s="32"/>
      <c r="I107" s="32"/>
      <c r="J107" s="32"/>
      <c r="K107" s="33"/>
      <c r="L107" s="33"/>
      <c r="M107" s="33"/>
      <c r="N107" s="34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31"/>
      <c r="E108" s="31"/>
      <c r="F108" s="31"/>
      <c r="G108" s="31"/>
      <c r="H108" s="31"/>
      <c r="I108" s="31"/>
      <c r="J108" s="31"/>
      <c r="K108" s="33"/>
      <c r="L108" s="33"/>
      <c r="M108" s="33"/>
      <c r="N108" s="34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45"/>
      <c r="L109" s="45"/>
      <c r="M109" s="45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6.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</row>
    <row r="111" spans="1:31" ht="16.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3"/>
    </row>
    <row r="112" spans="1:31" ht="16.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3"/>
    </row>
    <row r="113" spans="1:31" ht="16.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3"/>
    </row>
    <row r="114" spans="1:31" ht="16.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3"/>
    </row>
    <row r="115" spans="1:31" ht="16.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</row>
    <row r="116" spans="1:31" ht="16.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3"/>
    </row>
    <row r="117" spans="1:31" ht="16.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3"/>
    </row>
    <row r="118" spans="1:31" ht="16.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3"/>
    </row>
    <row r="119" spans="1:31" ht="16.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3"/>
    </row>
    <row r="120" spans="1:31" ht="16.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3"/>
    </row>
    <row r="121" spans="1:31" ht="12.7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AE121" s="29"/>
    </row>
    <row r="122" spans="1:31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AE122" s="29"/>
    </row>
    <row r="123" spans="1:31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AE123" s="29"/>
    </row>
    <row r="124" spans="1:31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AE124" s="29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31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AE183" s="29"/>
    </row>
    <row r="184" spans="1:31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  <c r="AE184" s="29"/>
    </row>
    <row r="185" spans="1:31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  <c r="AE185" s="29"/>
    </row>
    <row r="186" spans="1:31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  <c r="AE186" s="29"/>
    </row>
    <row r="187" spans="1:31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  <c r="AE187" s="29"/>
    </row>
    <row r="188" spans="1:31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  <c r="AE188" s="29"/>
    </row>
    <row r="189" spans="1:31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  <c r="AE189" s="29"/>
    </row>
    <row r="190" spans="1:31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  <c r="AE190" s="29"/>
    </row>
    <row r="191" spans="1:31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  <c r="AE191" s="29"/>
    </row>
    <row r="192" spans="1:31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  <c r="AE192" s="29"/>
    </row>
    <row r="193" spans="1:31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  <c r="AE193" s="29"/>
    </row>
    <row r="194" spans="1:13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</row>
    <row r="195" spans="1:13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</row>
    <row r="196" spans="1:13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</row>
    <row r="197" spans="1:13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spans="1:13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</row>
    <row r="1152" spans="1:13" ht="12.75">
      <c r="A1152" s="29"/>
      <c r="B1152" s="29"/>
      <c r="C1152" s="30"/>
      <c r="D1152" s="29"/>
      <c r="E1152" s="29"/>
      <c r="F1152" s="29"/>
      <c r="G1152" s="29"/>
      <c r="H1152" s="29"/>
      <c r="I1152" s="29"/>
      <c r="J1152" s="29"/>
      <c r="K1152" s="45"/>
      <c r="L1152" s="45"/>
      <c r="M1152" s="45"/>
    </row>
    <row r="1153" spans="1:13" ht="12.75">
      <c r="A1153" s="29"/>
      <c r="B1153" s="29"/>
      <c r="C1153" s="30"/>
      <c r="D1153" s="29"/>
      <c r="E1153" s="29"/>
      <c r="F1153" s="29"/>
      <c r="G1153" s="29"/>
      <c r="H1153" s="29"/>
      <c r="I1153" s="29"/>
      <c r="J1153" s="29"/>
      <c r="K1153" s="45"/>
      <c r="L1153" s="45"/>
      <c r="M1153" s="45"/>
    </row>
    <row r="1154" spans="1:13" ht="12.75">
      <c r="A1154" s="29"/>
      <c r="B1154" s="29"/>
      <c r="C1154" s="30"/>
      <c r="D1154" s="29"/>
      <c r="E1154" s="29"/>
      <c r="F1154" s="29"/>
      <c r="G1154" s="29"/>
      <c r="H1154" s="29"/>
      <c r="I1154" s="29"/>
      <c r="J1154" s="29"/>
      <c r="K1154" s="45"/>
      <c r="L1154" s="45"/>
      <c r="M1154" s="45"/>
    </row>
    <row r="1155" spans="1:13" ht="12.75">
      <c r="A1155" s="29"/>
      <c r="B1155" s="29"/>
      <c r="C1155" s="30"/>
      <c r="D1155" s="29"/>
      <c r="E1155" s="29"/>
      <c r="F1155" s="29"/>
      <c r="G1155" s="29"/>
      <c r="H1155" s="29"/>
      <c r="I1155" s="29"/>
      <c r="J1155" s="29"/>
      <c r="K1155" s="45"/>
      <c r="L1155" s="45"/>
      <c r="M1155" s="45"/>
    </row>
    <row r="1156" spans="1:13" ht="12.75">
      <c r="A1156" s="29"/>
      <c r="B1156" s="29"/>
      <c r="C1156" s="30"/>
      <c r="D1156" s="29"/>
      <c r="E1156" s="29"/>
      <c r="F1156" s="29"/>
      <c r="G1156" s="29"/>
      <c r="H1156" s="29"/>
      <c r="I1156" s="29"/>
      <c r="J1156" s="29"/>
      <c r="K1156" s="45"/>
      <c r="L1156" s="45"/>
      <c r="M1156" s="45"/>
    </row>
    <row r="1157" spans="1:13" ht="12.75">
      <c r="A1157" s="29"/>
      <c r="B1157" s="29"/>
      <c r="C1157" s="30"/>
      <c r="D1157" s="29"/>
      <c r="E1157" s="29"/>
      <c r="F1157" s="29"/>
      <c r="G1157" s="29"/>
      <c r="H1157" s="29"/>
      <c r="I1157" s="29"/>
      <c r="J1157" s="29"/>
      <c r="K1157" s="45"/>
      <c r="L1157" s="45"/>
      <c r="M1157" s="45"/>
    </row>
    <row r="1158" spans="1:13" ht="12.75">
      <c r="A1158" s="29"/>
      <c r="B1158" s="29"/>
      <c r="C1158" s="30"/>
      <c r="D1158" s="29"/>
      <c r="E1158" s="29"/>
      <c r="F1158" s="29"/>
      <c r="G1158" s="29"/>
      <c r="H1158" s="29"/>
      <c r="I1158" s="29"/>
      <c r="J1158" s="29"/>
      <c r="K1158" s="45"/>
      <c r="L1158" s="45"/>
      <c r="M1158" s="45"/>
    </row>
    <row r="1159" spans="1:13" ht="12.75">
      <c r="A1159" s="29"/>
      <c r="B1159" s="29"/>
      <c r="C1159" s="30"/>
      <c r="D1159" s="29"/>
      <c r="E1159" s="29"/>
      <c r="F1159" s="29"/>
      <c r="G1159" s="29"/>
      <c r="H1159" s="29"/>
      <c r="I1159" s="29"/>
      <c r="J1159" s="29"/>
      <c r="K1159" s="45"/>
      <c r="L1159" s="45"/>
      <c r="M1159" s="45"/>
    </row>
    <row r="1160" spans="1:13" ht="12.75">
      <c r="A1160" s="29"/>
      <c r="B1160" s="29"/>
      <c r="C1160" s="30"/>
      <c r="D1160" s="29"/>
      <c r="E1160" s="29"/>
      <c r="F1160" s="29"/>
      <c r="G1160" s="29"/>
      <c r="H1160" s="29"/>
      <c r="I1160" s="29"/>
      <c r="J1160" s="29"/>
      <c r="K1160" s="45"/>
      <c r="L1160" s="45"/>
      <c r="M1160" s="45"/>
    </row>
    <row r="1161" spans="1:13" ht="12.75">
      <c r="A1161" s="29"/>
      <c r="B1161" s="29"/>
      <c r="C1161" s="30"/>
      <c r="D1161" s="29"/>
      <c r="E1161" s="29"/>
      <c r="F1161" s="29"/>
      <c r="G1161" s="29"/>
      <c r="H1161" s="29"/>
      <c r="I1161" s="29"/>
      <c r="J1161" s="29"/>
      <c r="K1161" s="45"/>
      <c r="L1161" s="45"/>
      <c r="M1161" s="45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  <row r="2012" ht="12.75">
      <c r="C2012" s="27"/>
    </row>
    <row r="2013" ht="12.75">
      <c r="C2013" s="27"/>
    </row>
    <row r="2014" ht="12.75">
      <c r="C2014" s="27"/>
    </row>
    <row r="2015" ht="12.75">
      <c r="C2015" s="27"/>
    </row>
    <row r="2016" ht="12.75">
      <c r="C2016" s="27"/>
    </row>
    <row r="2017" ht="12.75">
      <c r="C2017" s="27"/>
    </row>
    <row r="2018" ht="12.75">
      <c r="C2018" s="27"/>
    </row>
    <row r="2019" ht="12.75">
      <c r="C2019" s="27"/>
    </row>
    <row r="2020" ht="12.75">
      <c r="C2020" s="27"/>
    </row>
    <row r="2021" ht="12.75">
      <c r="C2021" s="27"/>
    </row>
  </sheetData>
  <printOptions horizontalCentered="1"/>
  <pageMargins left="0" right="0" top="0.07874015748031496" bottom="0" header="0" footer="0"/>
  <pageSetup fitToHeight="1" fitToWidth="1" horizontalDpi="300" verticalDpi="300" orientation="portrait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25"/>
  <sheetViews>
    <sheetView workbookViewId="0" topLeftCell="A25">
      <selection activeCell="D37" sqref="D37"/>
    </sheetView>
  </sheetViews>
  <sheetFormatPr defaultColWidth="9.140625" defaultRowHeight="12.75"/>
  <cols>
    <col min="1" max="1" width="5.57421875" style="0" customWidth="1"/>
    <col min="2" max="2" width="18.8515625" style="0" customWidth="1"/>
    <col min="3" max="3" width="5.140625" style="0" customWidth="1"/>
    <col min="4" max="4" width="31.00390625" style="0" customWidth="1"/>
    <col min="5" max="5" width="5.140625" style="0" customWidth="1"/>
    <col min="6" max="6" width="5.00390625" style="0" customWidth="1"/>
    <col min="7" max="7" width="4.140625" style="0" customWidth="1"/>
    <col min="8" max="8" width="5.7109375" style="22" customWidth="1"/>
    <col min="9" max="9" width="5.140625" style="22" customWidth="1"/>
    <col min="10" max="10" width="4.8515625" style="22" customWidth="1"/>
    <col min="11" max="11" width="5.57421875" style="18" customWidth="1"/>
    <col min="12" max="12" width="4.7109375" style="18" customWidth="1"/>
    <col min="13" max="13" width="5.8515625" style="18" customWidth="1"/>
    <col min="14" max="14" width="6.2812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30" customHeight="1">
      <c r="A1" s="106" t="s">
        <v>231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7" customHeight="1">
      <c r="A2" s="432" t="s">
        <v>207</v>
      </c>
      <c r="B2" s="435" t="str">
        <f>TEXT(D2,"dddd")</f>
        <v>Sunday</v>
      </c>
      <c r="D2" s="451">
        <f>'Ride Calendar'!B18</f>
        <v>39040</v>
      </c>
      <c r="E2" s="9"/>
      <c r="F2" s="9"/>
      <c r="G2" s="9"/>
      <c r="H2" s="9"/>
      <c r="J2" s="188"/>
      <c r="K2" s="189"/>
      <c r="L2" s="9"/>
      <c r="M2" s="187" t="s">
        <v>261</v>
      </c>
      <c r="N2" s="188">
        <f>M50</f>
        <v>3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" customHeight="1">
      <c r="A3" s="190"/>
      <c r="B3" s="190" t="s">
        <v>2</v>
      </c>
      <c r="C3" s="191">
        <v>0</v>
      </c>
      <c r="D3" s="271" t="s">
        <v>277</v>
      </c>
      <c r="E3" s="305" t="s">
        <v>250</v>
      </c>
      <c r="F3" s="271" t="s">
        <v>282</v>
      </c>
      <c r="G3" s="271" t="s">
        <v>272</v>
      </c>
      <c r="H3" s="344" t="s">
        <v>278</v>
      </c>
      <c r="I3" s="344" t="s">
        <v>279</v>
      </c>
      <c r="J3" s="345" t="s">
        <v>281</v>
      </c>
      <c r="K3" s="345" t="s">
        <v>280</v>
      </c>
      <c r="L3" s="345" t="s">
        <v>280</v>
      </c>
      <c r="M3" s="345" t="s">
        <v>276</v>
      </c>
      <c r="N3" s="194">
        <v>0.3333333333333333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2.5" customHeight="1">
      <c r="A4" s="224" t="s">
        <v>56</v>
      </c>
      <c r="B4" s="224" t="s">
        <v>245</v>
      </c>
      <c r="C4" s="225">
        <v>0.9</v>
      </c>
      <c r="D4" s="224" t="str">
        <f>B5</f>
        <v>Kangaroo Valley Rd </v>
      </c>
      <c r="E4" s="185">
        <f>C4</f>
        <v>0.9</v>
      </c>
      <c r="F4" s="339" t="s">
        <v>51</v>
      </c>
      <c r="G4" s="224" t="s">
        <v>59</v>
      </c>
      <c r="H4" s="197">
        <f>C4/K4*60</f>
        <v>18</v>
      </c>
      <c r="I4" s="197">
        <f>E4/L4*60</f>
        <v>18</v>
      </c>
      <c r="J4" s="310"/>
      <c r="K4" s="185">
        <v>3</v>
      </c>
      <c r="L4" s="200">
        <f>+K4</f>
        <v>3</v>
      </c>
      <c r="M4" s="201">
        <f>(J4+K4)/1440</f>
        <v>0.0020833333333333333</v>
      </c>
      <c r="N4" s="202">
        <f aca="true" t="shared" si="0" ref="N4:N34">N3+((K4+J4)/1440)</f>
        <v>0.33541666666666664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9.25" customHeight="1">
      <c r="A5" s="195" t="s">
        <v>53</v>
      </c>
      <c r="B5" s="196" t="s">
        <v>82</v>
      </c>
      <c r="C5" s="197">
        <v>1.5</v>
      </c>
      <c r="D5" s="303" t="s">
        <v>115</v>
      </c>
      <c r="E5" s="197">
        <f aca="true" t="shared" si="1" ref="E5:E11">E4+C5</f>
        <v>2.4</v>
      </c>
      <c r="F5" s="339" t="s">
        <v>51</v>
      </c>
      <c r="G5" s="195" t="s">
        <v>59</v>
      </c>
      <c r="H5" s="197">
        <f aca="true" t="shared" si="2" ref="H5:H11">C5/K5*60</f>
        <v>22.5</v>
      </c>
      <c r="I5" s="197">
        <f aca="true" t="shared" si="3" ref="I5:I11">E5/L5*60</f>
        <v>20.571428571428573</v>
      </c>
      <c r="J5" s="199"/>
      <c r="K5" s="199">
        <v>4</v>
      </c>
      <c r="L5" s="200">
        <f>+L4+K5</f>
        <v>7</v>
      </c>
      <c r="M5" s="201">
        <f>+M4+(J5+K5)/1440</f>
        <v>0.004861111111111111</v>
      </c>
      <c r="N5" s="202">
        <f t="shared" si="0"/>
        <v>0.3381944444444444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8.75" customHeight="1">
      <c r="A6" s="195" t="s">
        <v>56</v>
      </c>
      <c r="B6" s="196" t="str">
        <f>B5</f>
        <v>Kangaroo Valley Rd </v>
      </c>
      <c r="C6" s="197">
        <v>6</v>
      </c>
      <c r="D6" s="196" t="s">
        <v>90</v>
      </c>
      <c r="E6" s="197">
        <f t="shared" si="1"/>
        <v>8.4</v>
      </c>
      <c r="F6" s="339" t="s">
        <v>52</v>
      </c>
      <c r="G6" s="195" t="s">
        <v>116</v>
      </c>
      <c r="H6" s="197">
        <f t="shared" si="2"/>
        <v>9</v>
      </c>
      <c r="I6" s="197">
        <f t="shared" si="3"/>
        <v>10.72340425531915</v>
      </c>
      <c r="J6" s="199"/>
      <c r="K6" s="269">
        <v>40</v>
      </c>
      <c r="L6" s="200">
        <f>+L5+K6</f>
        <v>47</v>
      </c>
      <c r="M6" s="201">
        <f aca="true" t="shared" si="4" ref="M6:M34">+M5+(J6+K6)/1440</f>
        <v>0.032638888888888884</v>
      </c>
      <c r="N6" s="202">
        <f t="shared" si="0"/>
        <v>0.3659722222222222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27" customHeight="1">
      <c r="A7" s="195" t="s">
        <v>56</v>
      </c>
      <c r="B7" s="196" t="str">
        <f>B6</f>
        <v>Kangaroo Valley Rd </v>
      </c>
      <c r="C7" s="197">
        <v>0.65</v>
      </c>
      <c r="D7" s="213" t="s">
        <v>275</v>
      </c>
      <c r="E7" s="197">
        <f t="shared" si="1"/>
        <v>9.05</v>
      </c>
      <c r="F7" s="339" t="s">
        <v>51</v>
      </c>
      <c r="G7" s="195" t="s">
        <v>116</v>
      </c>
      <c r="H7" s="197">
        <f t="shared" si="2"/>
        <v>19.5</v>
      </c>
      <c r="I7" s="197">
        <f t="shared" si="3"/>
        <v>11.081632653061225</v>
      </c>
      <c r="J7" s="199"/>
      <c r="K7" s="199">
        <v>2</v>
      </c>
      <c r="L7" s="200">
        <f>L6+K7</f>
        <v>49</v>
      </c>
      <c r="M7" s="201">
        <f t="shared" si="4"/>
        <v>0.034027777777777775</v>
      </c>
      <c r="N7" s="202">
        <f t="shared" si="0"/>
        <v>0.3673611111111111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24.75" customHeight="1">
      <c r="A8" s="195" t="s">
        <v>56</v>
      </c>
      <c r="B8" s="196" t="str">
        <f>B7</f>
        <v>Kangaroo Valley Rd </v>
      </c>
      <c r="C8" s="197">
        <v>0.9</v>
      </c>
      <c r="D8" s="213" t="s">
        <v>289</v>
      </c>
      <c r="E8" s="197">
        <f>E7+C8</f>
        <v>9.950000000000001</v>
      </c>
      <c r="F8" s="339" t="s">
        <v>51</v>
      </c>
      <c r="G8" s="195" t="s">
        <v>116</v>
      </c>
      <c r="H8" s="197">
        <f>C8/K8*60</f>
        <v>27</v>
      </c>
      <c r="I8" s="197">
        <f>E8/L8*60</f>
        <v>11.705882352941178</v>
      </c>
      <c r="J8" s="199"/>
      <c r="K8" s="199">
        <v>2</v>
      </c>
      <c r="L8" s="200">
        <f>L7+K8</f>
        <v>51</v>
      </c>
      <c r="M8" s="201">
        <f>+M7+(J8+K8)/1440</f>
        <v>0.035416666666666666</v>
      </c>
      <c r="N8" s="202">
        <f>N7+((K8+J8)/1440)</f>
        <v>0.36874999999999997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22.5" customHeight="1">
      <c r="A9" s="195" t="s">
        <v>56</v>
      </c>
      <c r="B9" s="196" t="str">
        <f>B7</f>
        <v>Kangaroo Valley Rd </v>
      </c>
      <c r="C9" s="197">
        <v>5.55</v>
      </c>
      <c r="D9" s="196" t="s">
        <v>117</v>
      </c>
      <c r="E9" s="197">
        <f>E8+C9</f>
        <v>15.5</v>
      </c>
      <c r="F9" s="339" t="s">
        <v>51</v>
      </c>
      <c r="G9" s="195" t="s">
        <v>59</v>
      </c>
      <c r="H9" s="197">
        <f t="shared" si="2"/>
        <v>20.8125</v>
      </c>
      <c r="I9" s="197">
        <f t="shared" si="3"/>
        <v>13.880597014925373</v>
      </c>
      <c r="J9" s="199"/>
      <c r="K9" s="269">
        <v>16</v>
      </c>
      <c r="L9" s="200">
        <f>L8+K9</f>
        <v>67</v>
      </c>
      <c r="M9" s="201">
        <f>+M8+(J9+K9)/1440</f>
        <v>0.04652777777777778</v>
      </c>
      <c r="N9" s="202">
        <f>N8+((K9+J9)/1440)</f>
        <v>0.3798611111111111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195" t="s">
        <v>56</v>
      </c>
      <c r="B10" s="203" t="str">
        <f>B5</f>
        <v>Kangaroo Valley Rd </v>
      </c>
      <c r="C10" s="197">
        <v>2</v>
      </c>
      <c r="D10" s="196" t="s">
        <v>83</v>
      </c>
      <c r="E10" s="197">
        <f t="shared" si="1"/>
        <v>17.5</v>
      </c>
      <c r="F10" s="339" t="s">
        <v>52</v>
      </c>
      <c r="G10" s="195" t="s">
        <v>59</v>
      </c>
      <c r="H10" s="197">
        <f t="shared" si="2"/>
        <v>21.81818181818182</v>
      </c>
      <c r="I10" s="197">
        <f t="shared" si="3"/>
        <v>14.482758620689657</v>
      </c>
      <c r="J10" s="199"/>
      <c r="K10" s="199">
        <v>5.5</v>
      </c>
      <c r="L10" s="200">
        <f>L9+K10</f>
        <v>72.5</v>
      </c>
      <c r="M10" s="201">
        <f t="shared" si="4"/>
        <v>0.050347222222222224</v>
      </c>
      <c r="N10" s="202">
        <f t="shared" si="0"/>
        <v>0.3836805555555555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195" t="s">
        <v>53</v>
      </c>
      <c r="B11" s="195" t="str">
        <f>D10</f>
        <v>Moss Vale Rd </v>
      </c>
      <c r="C11" s="197">
        <v>2.75</v>
      </c>
      <c r="D11" s="195" t="s">
        <v>102</v>
      </c>
      <c r="E11" s="197">
        <f t="shared" si="1"/>
        <v>20.25</v>
      </c>
      <c r="F11" s="339" t="s">
        <v>51</v>
      </c>
      <c r="G11" s="195" t="s">
        <v>116</v>
      </c>
      <c r="H11" s="197">
        <f t="shared" si="2"/>
        <v>17.36842105263158</v>
      </c>
      <c r="I11" s="197">
        <f t="shared" si="3"/>
        <v>14.817073170731707</v>
      </c>
      <c r="J11" s="199"/>
      <c r="K11" s="199">
        <v>9.5</v>
      </c>
      <c r="L11" s="200">
        <f>L10+K11</f>
        <v>82</v>
      </c>
      <c r="M11" s="201">
        <f t="shared" si="4"/>
        <v>0.05694444444444444</v>
      </c>
      <c r="N11" s="202">
        <f t="shared" si="0"/>
        <v>0.3902777777777777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2.5" customHeight="1">
      <c r="A12" s="205"/>
      <c r="B12" s="206" t="s">
        <v>63</v>
      </c>
      <c r="C12" s="207"/>
      <c r="D12" s="208" t="s">
        <v>84</v>
      </c>
      <c r="E12" s="207"/>
      <c r="F12" s="347"/>
      <c r="G12" s="205"/>
      <c r="H12" s="207"/>
      <c r="I12" s="207"/>
      <c r="J12" s="209">
        <v>30</v>
      </c>
      <c r="K12" s="304"/>
      <c r="L12" s="210"/>
      <c r="M12" s="211">
        <f t="shared" si="4"/>
        <v>0.07777777777777778</v>
      </c>
      <c r="N12" s="212">
        <f t="shared" si="0"/>
        <v>0.41111111111111104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22.5" customHeight="1">
      <c r="A13" s="195" t="s">
        <v>56</v>
      </c>
      <c r="B13" s="195" t="str">
        <f>B11</f>
        <v>Moss Vale Rd </v>
      </c>
      <c r="C13" s="197">
        <v>1.7</v>
      </c>
      <c r="D13" s="195" t="s">
        <v>288</v>
      </c>
      <c r="E13" s="197">
        <f>E11+C13</f>
        <v>21.95</v>
      </c>
      <c r="F13" s="339" t="s">
        <v>51</v>
      </c>
      <c r="G13" s="195" t="s">
        <v>58</v>
      </c>
      <c r="H13" s="197">
        <f>C13/K13*60</f>
        <v>34</v>
      </c>
      <c r="I13" s="197">
        <f>E13/L13*60</f>
        <v>15.494117647058824</v>
      </c>
      <c r="J13" s="199"/>
      <c r="K13" s="199">
        <v>3</v>
      </c>
      <c r="L13" s="200">
        <f>L11+K13</f>
        <v>85</v>
      </c>
      <c r="M13" s="201">
        <f>+M12+(J13+K13)/1440</f>
        <v>0.07986111111111112</v>
      </c>
      <c r="N13" s="202">
        <f>N12+((K13+J13)/1440)</f>
        <v>0.41319444444444436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195" t="s">
        <v>53</v>
      </c>
      <c r="B14" s="195" t="str">
        <f>B11</f>
        <v>Moss Vale Rd </v>
      </c>
      <c r="C14" s="197">
        <v>5.3</v>
      </c>
      <c r="D14" s="195" t="s">
        <v>85</v>
      </c>
      <c r="E14" s="197">
        <f>E13+C14</f>
        <v>27.25</v>
      </c>
      <c r="F14" s="339" t="s">
        <v>51</v>
      </c>
      <c r="G14" s="195" t="s">
        <v>58</v>
      </c>
      <c r="H14" s="197">
        <f>C14/K14*60</f>
        <v>106</v>
      </c>
      <c r="I14" s="197">
        <f>E14/L14*60</f>
        <v>18.579545454545453</v>
      </c>
      <c r="J14" s="199"/>
      <c r="K14" s="199">
        <v>3</v>
      </c>
      <c r="L14" s="200">
        <f>L13+K14</f>
        <v>88</v>
      </c>
      <c r="M14" s="201">
        <f>+M13+(J14+K14)/1440</f>
        <v>0.08194444444444446</v>
      </c>
      <c r="N14" s="202">
        <f>N13+((K14+J14)/1440)</f>
        <v>0.4152777777777777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37.5" customHeight="1">
      <c r="A15" s="195" t="s">
        <v>56</v>
      </c>
      <c r="B15" s="195" t="str">
        <f>B14</f>
        <v>Moss Vale Rd </v>
      </c>
      <c r="C15" s="197">
        <v>7.6</v>
      </c>
      <c r="D15" s="213" t="s">
        <v>301</v>
      </c>
      <c r="E15" s="197">
        <f>E14+C15</f>
        <v>34.85</v>
      </c>
      <c r="F15" s="339" t="s">
        <v>52</v>
      </c>
      <c r="G15" s="195" t="s">
        <v>58</v>
      </c>
      <c r="H15" s="197">
        <f>C15/K15*60</f>
        <v>13.818181818181817</v>
      </c>
      <c r="I15" s="197">
        <f>E15/L15*60</f>
        <v>17.280991735537192</v>
      </c>
      <c r="J15" s="199"/>
      <c r="K15" s="269">
        <v>33</v>
      </c>
      <c r="L15" s="200">
        <f>L14+K15</f>
        <v>121</v>
      </c>
      <c r="M15" s="201">
        <f t="shared" si="4"/>
        <v>0.10486111111111113</v>
      </c>
      <c r="N15" s="202">
        <f t="shared" si="0"/>
        <v>0.43819444444444433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195" t="s">
        <v>56</v>
      </c>
      <c r="B16" s="195" t="str">
        <f>B15</f>
        <v>Moss Vale Rd </v>
      </c>
      <c r="C16" s="197">
        <v>1.6</v>
      </c>
      <c r="D16" s="195" t="s">
        <v>86</v>
      </c>
      <c r="E16" s="197">
        <f>E15+C16</f>
        <v>36.45</v>
      </c>
      <c r="F16" s="339" t="s">
        <v>52</v>
      </c>
      <c r="G16" s="195" t="s">
        <v>59</v>
      </c>
      <c r="H16" s="197">
        <f>C16/K16*60</f>
        <v>19.2</v>
      </c>
      <c r="I16" s="197">
        <f>E16/L16*60</f>
        <v>17.357142857142858</v>
      </c>
      <c r="J16" s="199"/>
      <c r="K16" s="225">
        <v>5</v>
      </c>
      <c r="L16" s="200">
        <f>L15+K16</f>
        <v>126</v>
      </c>
      <c r="M16" s="201">
        <f>+M15+(J16+K16)/1440</f>
        <v>0.10833333333333335</v>
      </c>
      <c r="N16" s="202">
        <f>N15+((K16+J16)/1440)</f>
        <v>0.44166666666666654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195" t="s">
        <v>56</v>
      </c>
      <c r="B17" s="195" t="str">
        <f>B16</f>
        <v>Moss Vale Rd </v>
      </c>
      <c r="C17" s="197">
        <v>1.4</v>
      </c>
      <c r="D17" s="195" t="s">
        <v>87</v>
      </c>
      <c r="E17" s="197">
        <f>E16+C17</f>
        <v>37.85</v>
      </c>
      <c r="F17" s="339" t="s">
        <v>51</v>
      </c>
      <c r="G17" s="195" t="s">
        <v>60</v>
      </c>
      <c r="H17" s="197">
        <f>C17/K17*60</f>
        <v>21</v>
      </c>
      <c r="I17" s="197">
        <f>E17/L17*60</f>
        <v>17.46923076923077</v>
      </c>
      <c r="J17" s="199"/>
      <c r="K17" s="199">
        <v>4</v>
      </c>
      <c r="L17" s="200">
        <f>L16+K17</f>
        <v>130</v>
      </c>
      <c r="M17" s="201">
        <f t="shared" si="4"/>
        <v>0.11111111111111113</v>
      </c>
      <c r="N17" s="202">
        <f t="shared" si="0"/>
        <v>0.4444444444444443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205" t="s">
        <v>48</v>
      </c>
      <c r="B18" s="206" t="s">
        <v>66</v>
      </c>
      <c r="C18" s="207" t="s">
        <v>48</v>
      </c>
      <c r="D18" s="206" t="str">
        <f>D17</f>
        <v>Fitzroy Falls Info Centre</v>
      </c>
      <c r="E18" s="207" t="s">
        <v>48</v>
      </c>
      <c r="F18" s="348" t="s">
        <v>48</v>
      </c>
      <c r="G18" s="205"/>
      <c r="H18" s="207" t="s">
        <v>48</v>
      </c>
      <c r="I18" s="207" t="s">
        <v>48</v>
      </c>
      <c r="J18" s="209">
        <v>40</v>
      </c>
      <c r="K18" s="311"/>
      <c r="L18" s="210"/>
      <c r="M18" s="211">
        <f t="shared" si="4"/>
        <v>0.1388888888888889</v>
      </c>
      <c r="N18" s="212">
        <f t="shared" si="0"/>
        <v>0.4722222222222221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2.5" customHeight="1">
      <c r="A19" s="195" t="s">
        <v>55</v>
      </c>
      <c r="B19" s="195" t="str">
        <f>B17</f>
        <v>Moss Vale Rd </v>
      </c>
      <c r="C19" s="197">
        <f>C17</f>
        <v>1.4</v>
      </c>
      <c r="D19" s="195" t="str">
        <f>D16</f>
        <v>Myra Vale Rd</v>
      </c>
      <c r="E19" s="197">
        <f>E17+C19</f>
        <v>39.25</v>
      </c>
      <c r="F19" s="341" t="s">
        <v>61</v>
      </c>
      <c r="G19" s="195" t="s">
        <v>93</v>
      </c>
      <c r="H19" s="197">
        <f>C19/K19*60</f>
        <v>33.599999999999994</v>
      </c>
      <c r="I19" s="197">
        <f>E19/L19*60</f>
        <v>17.77358490566038</v>
      </c>
      <c r="J19" s="199"/>
      <c r="K19" s="199">
        <v>2.5</v>
      </c>
      <c r="L19" s="200">
        <f>L17+K19</f>
        <v>132.5</v>
      </c>
      <c r="M19" s="201">
        <f t="shared" si="4"/>
        <v>0.140625</v>
      </c>
      <c r="N19" s="202">
        <f t="shared" si="0"/>
        <v>0.4739583333333332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34.5" customHeight="1">
      <c r="A20" s="195" t="s">
        <v>56</v>
      </c>
      <c r="B20" s="195" t="str">
        <f>B19</f>
        <v>Moss Vale Rd </v>
      </c>
      <c r="C20" s="197">
        <f>C16</f>
        <v>1.6</v>
      </c>
      <c r="D20" s="213" t="str">
        <f>D15</f>
        <v>KOM "12km to Hampton Bridge sign" on RHS</v>
      </c>
      <c r="E20" s="197">
        <f>E19+C20</f>
        <v>40.85</v>
      </c>
      <c r="F20" s="341" t="s">
        <v>61</v>
      </c>
      <c r="G20" s="195" t="s">
        <v>93</v>
      </c>
      <c r="H20" s="197">
        <f>C20/K20*60</f>
        <v>2.909090909090909</v>
      </c>
      <c r="I20" s="197">
        <f>E20/L20*60</f>
        <v>14.809667673716012</v>
      </c>
      <c r="J20" s="199"/>
      <c r="K20" s="269">
        <v>33</v>
      </c>
      <c r="L20" s="200">
        <f>L19+K20</f>
        <v>165.5</v>
      </c>
      <c r="M20" s="201">
        <f>+M19+(J20+K20)/1440</f>
        <v>0.16354166666666667</v>
      </c>
      <c r="N20" s="202">
        <f>N19+((K20+J20)/1440)</f>
        <v>0.49687499999999984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2.5" customHeight="1">
      <c r="A21" s="195" t="s">
        <v>56</v>
      </c>
      <c r="B21" s="195" t="str">
        <f>B20</f>
        <v>Moss Vale Rd </v>
      </c>
      <c r="C21" s="197">
        <f>C15</f>
        <v>7.6</v>
      </c>
      <c r="D21" s="195" t="str">
        <f>D14</f>
        <v>Start of KOM Climb</v>
      </c>
      <c r="E21" s="197">
        <f>E20+C21</f>
        <v>48.45</v>
      </c>
      <c r="F21" s="341" t="s">
        <v>61</v>
      </c>
      <c r="G21" s="195" t="s">
        <v>93</v>
      </c>
      <c r="H21" s="197">
        <f>C21/K21*60</f>
        <v>13.411764705882351</v>
      </c>
      <c r="I21" s="197">
        <f>E21/L21*60</f>
        <v>14.571428571428573</v>
      </c>
      <c r="J21" s="199"/>
      <c r="K21" s="269">
        <v>34</v>
      </c>
      <c r="L21" s="200">
        <f>L20+K21</f>
        <v>199.5</v>
      </c>
      <c r="M21" s="201">
        <f>+M20+(J21+K21)/1440</f>
        <v>0.18715277777777778</v>
      </c>
      <c r="N21" s="202">
        <f>N20+((K21+J21)/1440)</f>
        <v>0.520486111111111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2.5" customHeight="1">
      <c r="A22" s="195" t="s">
        <v>56</v>
      </c>
      <c r="B22" s="195" t="str">
        <f>B21</f>
        <v>Moss Vale Rd </v>
      </c>
      <c r="C22" s="197">
        <f>C14</f>
        <v>5.3</v>
      </c>
      <c r="D22" s="195" t="str">
        <f>D13</f>
        <v>Hampden Bridge</v>
      </c>
      <c r="E22" s="197">
        <f>E21+C22</f>
        <v>53.75</v>
      </c>
      <c r="F22" s="339" t="s">
        <v>51</v>
      </c>
      <c r="G22" s="195" t="s">
        <v>93</v>
      </c>
      <c r="H22" s="197">
        <f>C22/K22*60</f>
        <v>9.085714285714285</v>
      </c>
      <c r="I22" s="197">
        <f>E22/L22*60</f>
        <v>13.752665245202559</v>
      </c>
      <c r="J22" s="199"/>
      <c r="K22" s="269">
        <v>35</v>
      </c>
      <c r="L22" s="200">
        <f>L21+K22</f>
        <v>234.5</v>
      </c>
      <c r="M22" s="201">
        <f>+M21+(J22+K22)/1440</f>
        <v>0.21145833333333333</v>
      </c>
      <c r="N22" s="202">
        <f>N21+((K22+J22)/1440)</f>
        <v>0.5447916666666666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ht="22.5" customHeight="1">
      <c r="A23" s="195" t="s">
        <v>56</v>
      </c>
      <c r="B23" s="195" t="str">
        <f>B19</f>
        <v>Moss Vale Rd </v>
      </c>
      <c r="C23" s="199">
        <f>C13</f>
        <v>1.7</v>
      </c>
      <c r="D23" s="195" t="str">
        <f>D11</f>
        <v>Scanzi Rd</v>
      </c>
      <c r="E23" s="197">
        <f>E22+C23</f>
        <v>55.45</v>
      </c>
      <c r="F23" s="341" t="s">
        <v>61</v>
      </c>
      <c r="G23" s="195" t="s">
        <v>92</v>
      </c>
      <c r="H23" s="197">
        <f>C23/K23*60</f>
        <v>2.833333333333333</v>
      </c>
      <c r="I23" s="197">
        <f>E23/L23*60</f>
        <v>12.299445471349355</v>
      </c>
      <c r="J23" s="199"/>
      <c r="K23" s="269">
        <v>36</v>
      </c>
      <c r="L23" s="200">
        <f>L22+K23</f>
        <v>270.5</v>
      </c>
      <c r="M23" s="201">
        <f>+M22+(J23+K23)/1440</f>
        <v>0.23645833333333333</v>
      </c>
      <c r="N23" s="202">
        <f>N22+((K23+J23)/1440)</f>
        <v>0.5697916666666666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pans="1:249" ht="22.5" customHeight="1">
      <c r="A24" s="214"/>
      <c r="B24" s="215" t="s">
        <v>64</v>
      </c>
      <c r="C24" s="216"/>
      <c r="D24" s="312" t="str">
        <f>D12</f>
        <v>Kangaroo Valley</v>
      </c>
      <c r="E24" s="218"/>
      <c r="F24" s="342"/>
      <c r="G24" s="214"/>
      <c r="H24" s="218"/>
      <c r="I24" s="218"/>
      <c r="J24" s="220">
        <v>5</v>
      </c>
      <c r="K24" s="220"/>
      <c r="L24" s="221"/>
      <c r="M24" s="222">
        <f t="shared" si="4"/>
        <v>0.23993055555555554</v>
      </c>
      <c r="N24" s="223">
        <f t="shared" si="0"/>
        <v>0.5732638888888888</v>
      </c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</row>
    <row r="25" spans="1:249" ht="22.5" customHeight="1">
      <c r="A25" s="195" t="s">
        <v>56</v>
      </c>
      <c r="B25" s="195" t="str">
        <f>B23</f>
        <v>Moss Vale Rd </v>
      </c>
      <c r="C25" s="199">
        <f>C11</f>
        <v>2.75</v>
      </c>
      <c r="D25" s="213" t="str">
        <f>B10</f>
        <v>Kangaroo Valley Rd </v>
      </c>
      <c r="E25" s="197">
        <f>E23+C25</f>
        <v>58.2</v>
      </c>
      <c r="F25" s="349" t="s">
        <v>54</v>
      </c>
      <c r="G25" s="195" t="s">
        <v>91</v>
      </c>
      <c r="H25" s="197">
        <f>C25/K25*60</f>
        <v>16.5</v>
      </c>
      <c r="I25" s="197">
        <f>E25/L25*60</f>
        <v>12.449197860962567</v>
      </c>
      <c r="J25" s="199"/>
      <c r="K25" s="269">
        <v>10</v>
      </c>
      <c r="L25" s="200">
        <f>L23+K25</f>
        <v>280.5</v>
      </c>
      <c r="M25" s="201">
        <f t="shared" si="4"/>
        <v>0.24687499999999998</v>
      </c>
      <c r="N25" s="202">
        <f t="shared" si="0"/>
        <v>0.5802083333333332</v>
      </c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</row>
    <row r="26" spans="1:249" ht="26.25" customHeight="1">
      <c r="A26" s="195" t="s">
        <v>55</v>
      </c>
      <c r="B26" s="195" t="str">
        <f>D25</f>
        <v>Kangaroo Valley Rd </v>
      </c>
      <c r="C26" s="199">
        <f>C10</f>
        <v>2</v>
      </c>
      <c r="D26" s="213" t="s">
        <v>106</v>
      </c>
      <c r="E26" s="197">
        <f>E25+C26</f>
        <v>60.2</v>
      </c>
      <c r="F26" s="339" t="s">
        <v>51</v>
      </c>
      <c r="G26" s="195" t="s">
        <v>46</v>
      </c>
      <c r="H26" s="197">
        <f>C26/K26*60</f>
        <v>20</v>
      </c>
      <c r="I26" s="197">
        <f>E26/L26*60</f>
        <v>12.607329842931938</v>
      </c>
      <c r="J26" s="199"/>
      <c r="K26" s="199">
        <v>6</v>
      </c>
      <c r="L26" s="200">
        <f>L25+K26</f>
        <v>286.5</v>
      </c>
      <c r="M26" s="201">
        <f t="shared" si="4"/>
        <v>0.25104166666666666</v>
      </c>
      <c r="N26" s="202">
        <f t="shared" si="0"/>
        <v>0.5843749999999999</v>
      </c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</row>
    <row r="27" spans="1:249" ht="22.5" customHeight="1">
      <c r="A27" s="195" t="s">
        <v>56</v>
      </c>
      <c r="B27" s="195" t="str">
        <f>B26</f>
        <v>Kangaroo Valley Rd </v>
      </c>
      <c r="C27" s="199">
        <f>C9</f>
        <v>5.55</v>
      </c>
      <c r="D27" s="213" t="s">
        <v>287</v>
      </c>
      <c r="E27" s="197">
        <f>E26+C27</f>
        <v>65.75</v>
      </c>
      <c r="F27" s="339" t="s">
        <v>51</v>
      </c>
      <c r="G27" s="195" t="s">
        <v>92</v>
      </c>
      <c r="H27" s="197">
        <f>C27/K27*60</f>
        <v>9.514285714285714</v>
      </c>
      <c r="I27" s="197">
        <f>E27/L27*60</f>
        <v>12.270606531881803</v>
      </c>
      <c r="J27" s="199"/>
      <c r="K27" s="269">
        <v>35</v>
      </c>
      <c r="L27" s="200">
        <f>L26+K27</f>
        <v>321.5</v>
      </c>
      <c r="M27" s="201">
        <f t="shared" si="4"/>
        <v>0.27534722222222224</v>
      </c>
      <c r="N27" s="202">
        <f t="shared" si="0"/>
        <v>0.6086805555555554</v>
      </c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</row>
    <row r="28" spans="1:249" ht="24" customHeight="1">
      <c r="A28" s="214"/>
      <c r="B28" s="215" t="s">
        <v>95</v>
      </c>
      <c r="C28" s="216"/>
      <c r="D28" s="217" t="str">
        <f>D27</f>
        <v>KOM Bellawongarah Historical Cemetery</v>
      </c>
      <c r="E28" s="218"/>
      <c r="F28" s="342"/>
      <c r="G28" s="214"/>
      <c r="H28" s="218"/>
      <c r="I28" s="218"/>
      <c r="J28" s="220">
        <v>10</v>
      </c>
      <c r="K28" s="298"/>
      <c r="L28" s="221"/>
      <c r="M28" s="222">
        <f t="shared" si="4"/>
        <v>0.28229166666666666</v>
      </c>
      <c r="N28" s="223">
        <f t="shared" si="0"/>
        <v>0.6156249999999999</v>
      </c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</row>
    <row r="29" spans="1:249" ht="24" customHeight="1">
      <c r="A29" s="369" t="str">
        <f>A27</f>
        <v>A</v>
      </c>
      <c r="B29" s="369" t="str">
        <f>B27</f>
        <v>Kangaroo Valley Rd </v>
      </c>
      <c r="C29" s="371">
        <f>C8</f>
        <v>0.9</v>
      </c>
      <c r="D29" s="370" t="str">
        <f>D7</f>
        <v>KOM Berry Mtn - "Rockfield Park - Charolaris Stud" sign</v>
      </c>
      <c r="E29" s="197">
        <f>E27+C29</f>
        <v>66.65</v>
      </c>
      <c r="F29" s="339" t="s">
        <v>51</v>
      </c>
      <c r="G29" s="195" t="s">
        <v>92</v>
      </c>
      <c r="H29" s="197">
        <f aca="true" t="shared" si="5" ref="H29:H34">C29/K29*60</f>
        <v>31.395348837209305</v>
      </c>
      <c r="I29" s="197">
        <f>E29/L29*60</f>
        <v>12.372377946909225</v>
      </c>
      <c r="J29" s="199"/>
      <c r="K29" s="269">
        <v>1.72</v>
      </c>
      <c r="L29" s="200">
        <f>L27+K29</f>
        <v>323.22</v>
      </c>
      <c r="M29" s="201">
        <f>+M28+(J29+K29)/1440</f>
        <v>0.2834861111111111</v>
      </c>
      <c r="N29" s="202">
        <f>N28+((K29+J29)/1440)</f>
        <v>0.6168194444444444</v>
      </c>
      <c r="O29" s="12"/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</row>
    <row r="30" spans="1:249" ht="22.5" customHeight="1">
      <c r="A30" s="195" t="s">
        <v>56</v>
      </c>
      <c r="B30" s="195" t="str">
        <f>B27</f>
        <v>Kangaroo Valley Rd </v>
      </c>
      <c r="C30" s="199">
        <f>C7</f>
        <v>0.65</v>
      </c>
      <c r="D30" s="195" t="s">
        <v>90</v>
      </c>
      <c r="E30" s="197">
        <f>E29+C30</f>
        <v>67.30000000000001</v>
      </c>
      <c r="F30" s="339" t="s">
        <v>51</v>
      </c>
      <c r="G30" s="195" t="s">
        <v>91</v>
      </c>
      <c r="H30" s="197">
        <f t="shared" si="5"/>
        <v>19.5</v>
      </c>
      <c r="I30" s="197">
        <f>E30/L30*60</f>
        <v>12.416210565155897</v>
      </c>
      <c r="J30" s="199"/>
      <c r="K30" s="199">
        <v>2</v>
      </c>
      <c r="L30" s="200">
        <f>L29+K30</f>
        <v>325.22</v>
      </c>
      <c r="M30" s="201">
        <f>+M29+(J30+K30)/1440</f>
        <v>0.284875</v>
      </c>
      <c r="N30" s="202">
        <f>N29+((K30+J30)/1440)</f>
        <v>0.6182083333333332</v>
      </c>
      <c r="O30" s="12"/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</row>
    <row r="31" spans="1:249" ht="22.5" customHeight="1">
      <c r="A31" s="195" t="s">
        <v>56</v>
      </c>
      <c r="B31" s="195" t="str">
        <f>B30</f>
        <v>Kangaroo Valley Rd </v>
      </c>
      <c r="C31" s="199">
        <v>2.6</v>
      </c>
      <c r="D31" s="195" t="s">
        <v>243</v>
      </c>
      <c r="E31" s="197">
        <f>E30+C31</f>
        <v>69.9</v>
      </c>
      <c r="F31" s="339" t="s">
        <v>51</v>
      </c>
      <c r="G31" s="195" t="s">
        <v>59</v>
      </c>
      <c r="H31" s="197">
        <f t="shared" si="5"/>
        <v>52</v>
      </c>
      <c r="I31" s="197">
        <v>5</v>
      </c>
      <c r="J31" s="199"/>
      <c r="K31" s="199">
        <v>3</v>
      </c>
      <c r="L31" s="200">
        <f>L30+K31</f>
        <v>328.22</v>
      </c>
      <c r="M31" s="201">
        <f t="shared" si="4"/>
        <v>0.2869583333333333</v>
      </c>
      <c r="N31" s="202">
        <f t="shared" si="0"/>
        <v>0.6202916666666666</v>
      </c>
      <c r="O31" s="12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</row>
    <row r="32" spans="1:249" ht="22.5" customHeight="1">
      <c r="A32" s="195" t="s">
        <v>56</v>
      </c>
      <c r="B32" s="195" t="str">
        <f>B30</f>
        <v>Kangaroo Valley Rd </v>
      </c>
      <c r="C32" s="199">
        <v>3.5</v>
      </c>
      <c r="D32" s="195" t="s">
        <v>249</v>
      </c>
      <c r="E32" s="197">
        <f>E31+C32</f>
        <v>73.4</v>
      </c>
      <c r="F32" s="339" t="s">
        <v>51</v>
      </c>
      <c r="G32" s="195" t="s">
        <v>59</v>
      </c>
      <c r="H32" s="197">
        <f t="shared" si="5"/>
        <v>52.5</v>
      </c>
      <c r="I32" s="197">
        <v>6</v>
      </c>
      <c r="J32" s="199"/>
      <c r="K32" s="199">
        <v>4</v>
      </c>
      <c r="L32" s="200">
        <f>L31+K32</f>
        <v>332.22</v>
      </c>
      <c r="M32" s="201">
        <f t="shared" si="4"/>
        <v>0.2897361111111111</v>
      </c>
      <c r="N32" s="202">
        <f t="shared" si="0"/>
        <v>0.6230694444444443</v>
      </c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</row>
    <row r="33" spans="1:249" ht="22.5" customHeight="1">
      <c r="A33" s="195" t="s">
        <v>56</v>
      </c>
      <c r="B33" s="195" t="str">
        <f>B30</f>
        <v>Kangaroo Valley Rd </v>
      </c>
      <c r="C33" s="199">
        <f>C5</f>
        <v>1.5</v>
      </c>
      <c r="D33" s="195" t="s">
        <v>245</v>
      </c>
      <c r="E33" s="197">
        <f>E32+C33</f>
        <v>74.9</v>
      </c>
      <c r="F33" s="339" t="s">
        <v>51</v>
      </c>
      <c r="G33" s="195" t="s">
        <v>59</v>
      </c>
      <c r="H33" s="197">
        <f t="shared" si="5"/>
        <v>5.294117647058824</v>
      </c>
      <c r="I33" s="197">
        <v>4</v>
      </c>
      <c r="J33" s="199"/>
      <c r="K33" s="269">
        <v>17</v>
      </c>
      <c r="L33" s="200">
        <f>L32+K33</f>
        <v>349.22</v>
      </c>
      <c r="M33" s="201">
        <f t="shared" si="4"/>
        <v>0.30154166666666665</v>
      </c>
      <c r="N33" s="202">
        <f t="shared" si="0"/>
        <v>0.6348749999999999</v>
      </c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</row>
    <row r="34" spans="1:249" ht="22.5" customHeight="1">
      <c r="A34" s="195" t="s">
        <v>55</v>
      </c>
      <c r="B34" s="195" t="str">
        <f>D33</f>
        <v>Princess Highway</v>
      </c>
      <c r="C34" s="199">
        <f>C4</f>
        <v>0.9</v>
      </c>
      <c r="D34" s="195" t="str">
        <f>B3</f>
        <v>Berry</v>
      </c>
      <c r="E34" s="197">
        <f>E33+C34</f>
        <v>75.80000000000001</v>
      </c>
      <c r="F34" s="339" t="s">
        <v>51</v>
      </c>
      <c r="G34" s="195" t="s">
        <v>59</v>
      </c>
      <c r="H34" s="197">
        <f t="shared" si="5"/>
        <v>18</v>
      </c>
      <c r="I34" s="197">
        <f>E34/L34*60</f>
        <v>12.912384305263757</v>
      </c>
      <c r="J34" s="199"/>
      <c r="K34" s="199">
        <v>3</v>
      </c>
      <c r="L34" s="200">
        <f>L33+K34</f>
        <v>352.22</v>
      </c>
      <c r="M34" s="201">
        <f t="shared" si="4"/>
        <v>0.303625</v>
      </c>
      <c r="N34" s="202">
        <f t="shared" si="0"/>
        <v>0.6369583333333332</v>
      </c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</row>
    <row r="35" spans="1:32" ht="22.5" customHeight="1">
      <c r="A35" s="226"/>
      <c r="B35" s="226" t="str">
        <f>D34</f>
        <v>Berry</v>
      </c>
      <c r="C35" s="227">
        <f>SUM(C1:C34)</f>
        <v>75.80000000000001</v>
      </c>
      <c r="D35" s="226" t="str">
        <f>D34</f>
        <v>Berry</v>
      </c>
      <c r="E35" s="228">
        <f>E34</f>
        <v>75.80000000000001</v>
      </c>
      <c r="F35" s="226"/>
      <c r="G35" s="226"/>
      <c r="H35" s="228" t="s">
        <v>48</v>
      </c>
      <c r="I35" s="228">
        <f>I34</f>
        <v>12.912384305263757</v>
      </c>
      <c r="J35" s="229">
        <f>SUM(J3:J34)</f>
        <v>85</v>
      </c>
      <c r="K35" s="229">
        <f>SUM(K3:K34)</f>
        <v>352.22</v>
      </c>
      <c r="L35" s="230">
        <f>L34</f>
        <v>352.22</v>
      </c>
      <c r="M35" s="231">
        <f>(J35+K35)/1440</f>
        <v>0.30362500000000003</v>
      </c>
      <c r="N35" s="232">
        <f>N34</f>
        <v>0.6369583333333332</v>
      </c>
      <c r="O35" s="12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22.5" customHeight="1">
      <c r="A36" s="13"/>
      <c r="B36" s="13"/>
      <c r="C36" s="78" t="s">
        <v>67</v>
      </c>
      <c r="D36" s="13"/>
      <c r="E36" s="14"/>
      <c r="F36" s="14"/>
      <c r="G36" s="14"/>
      <c r="H36" s="15"/>
      <c r="I36" s="15"/>
      <c r="J36" s="16"/>
      <c r="K36" s="16"/>
      <c r="L36" s="17"/>
      <c r="N36" s="19"/>
      <c r="O36" s="12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2.5" customHeight="1">
      <c r="A37" s="53"/>
      <c r="B37" s="313" t="s">
        <v>103</v>
      </c>
      <c r="C37" s="314" t="s">
        <v>48</v>
      </c>
      <c r="D37" s="315" t="s">
        <v>104</v>
      </c>
      <c r="E37" s="56" t="s">
        <v>68</v>
      </c>
      <c r="F37" s="90"/>
      <c r="G37" s="14"/>
      <c r="H37" s="58" t="s">
        <v>50</v>
      </c>
      <c r="I37" s="15"/>
      <c r="J37" s="57" t="s">
        <v>69</v>
      </c>
      <c r="K37" s="91"/>
      <c r="L37" s="92"/>
      <c r="M37" s="59" t="s">
        <v>70</v>
      </c>
      <c r="N37" s="60">
        <f>N3</f>
        <v>0.3333333333333333</v>
      </c>
      <c r="O37" s="12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2.5" customHeight="1">
      <c r="A38" s="53"/>
      <c r="B38" s="107" t="str">
        <f>B3</f>
        <v>Berry</v>
      </c>
      <c r="C38" s="107" t="s">
        <v>71</v>
      </c>
      <c r="D38" s="95" t="str">
        <f>D12</f>
        <v>Kangaroo Valley</v>
      </c>
      <c r="E38" s="62">
        <f>E11</f>
        <v>20.25</v>
      </c>
      <c r="F38" s="90"/>
      <c r="G38" s="14"/>
      <c r="H38" s="64">
        <f>L11</f>
        <v>82</v>
      </c>
      <c r="I38" s="15"/>
      <c r="J38" s="64">
        <f>E38*60/H38</f>
        <v>14.817073170731707</v>
      </c>
      <c r="K38" s="20"/>
      <c r="L38" s="92"/>
      <c r="M38" s="59" t="s">
        <v>72</v>
      </c>
      <c r="N38" s="65">
        <f>N35</f>
        <v>0.6369583333333332</v>
      </c>
      <c r="O38" s="12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53"/>
      <c r="B39" s="107" t="str">
        <f>D38</f>
        <v>Kangaroo Valley</v>
      </c>
      <c r="C39" s="107" t="s">
        <v>71</v>
      </c>
      <c r="D39" s="95" t="str">
        <f>D17</f>
        <v>Fitzroy Falls Info Centre</v>
      </c>
      <c r="E39" s="62">
        <f>E17-E11</f>
        <v>17.6</v>
      </c>
      <c r="F39" s="90"/>
      <c r="G39" s="14"/>
      <c r="H39" s="64">
        <f>L17-L11</f>
        <v>48</v>
      </c>
      <c r="I39" s="15"/>
      <c r="J39" s="64">
        <f>E39*60/H39</f>
        <v>22</v>
      </c>
      <c r="K39" s="20"/>
      <c r="L39" s="92"/>
      <c r="M39" s="59" t="s">
        <v>73</v>
      </c>
      <c r="N39" s="66">
        <f>N38-N37</f>
        <v>0.30362499999999987</v>
      </c>
      <c r="O39" s="12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7.75" customHeight="1">
      <c r="A40" s="53"/>
      <c r="B40" s="107" t="str">
        <f>D39</f>
        <v>Fitzroy Falls Info Centre</v>
      </c>
      <c r="C40" s="107" t="s">
        <v>71</v>
      </c>
      <c r="D40" s="95" t="str">
        <f>D28</f>
        <v>KOM Bellawongarah Historical Cemetery</v>
      </c>
      <c r="E40" s="62">
        <f>E27-E17</f>
        <v>27.9</v>
      </c>
      <c r="F40" s="90"/>
      <c r="G40" s="14"/>
      <c r="H40" s="64">
        <f>L27-L17</f>
        <v>191.5</v>
      </c>
      <c r="I40" s="15"/>
      <c r="J40" s="64">
        <f>E40*60/H40</f>
        <v>8.741514360313316</v>
      </c>
      <c r="K40" s="20"/>
      <c r="L40" s="92"/>
      <c r="M40" s="59" t="s">
        <v>74</v>
      </c>
      <c r="N40" s="67">
        <f>K35/1440</f>
        <v>0.24459722222222224</v>
      </c>
      <c r="O40" s="12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7.75" customHeight="1">
      <c r="A41" s="53"/>
      <c r="B41" s="107" t="str">
        <f>D40</f>
        <v>KOM Bellawongarah Historical Cemetery</v>
      </c>
      <c r="C41" s="107" t="s">
        <v>71</v>
      </c>
      <c r="D41" s="416" t="str">
        <f>D34</f>
        <v>Berry</v>
      </c>
      <c r="E41" s="417">
        <f>E34-E27</f>
        <v>10.050000000000011</v>
      </c>
      <c r="F41" s="418"/>
      <c r="G41" s="407"/>
      <c r="H41" s="420">
        <f>L34-L27</f>
        <v>30.720000000000027</v>
      </c>
      <c r="I41" s="419"/>
      <c r="J41" s="421">
        <f>E41*60/H41</f>
        <v>19.628906250000004</v>
      </c>
      <c r="K41" s="20"/>
      <c r="L41" s="92"/>
      <c r="M41" s="70" t="s">
        <v>75</v>
      </c>
      <c r="N41" s="71">
        <f>J35/1440-N42</f>
        <v>0.04861111111111111</v>
      </c>
      <c r="O41" s="12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53"/>
      <c r="B42" s="54" t="s">
        <v>48</v>
      </c>
      <c r="C42" s="54" t="s">
        <v>48</v>
      </c>
      <c r="D42" s="415" t="s">
        <v>48</v>
      </c>
      <c r="E42" s="406">
        <f>SUM(E38:E41)</f>
        <v>75.80000000000001</v>
      </c>
      <c r="F42" s="408" t="s">
        <v>48</v>
      </c>
      <c r="G42" s="407"/>
      <c r="H42" s="409">
        <f>SUM(H38:H41)</f>
        <v>352.22</v>
      </c>
      <c r="I42" s="419"/>
      <c r="J42" s="389">
        <f>E42*60/H42</f>
        <v>12.912384305263757</v>
      </c>
      <c r="K42" s="92"/>
      <c r="L42" s="92"/>
      <c r="M42" s="21" t="s">
        <v>76</v>
      </c>
      <c r="N42" s="73">
        <f>(J24+J28)/1440</f>
        <v>0.010416666666666666</v>
      </c>
      <c r="O42" s="12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53"/>
      <c r="B43" s="54" t="s">
        <v>48</v>
      </c>
      <c r="C43" s="54" t="s">
        <v>48</v>
      </c>
      <c r="D43" s="415"/>
      <c r="E43" s="406"/>
      <c r="F43" s="363"/>
      <c r="G43" s="363"/>
      <c r="H43" s="409"/>
      <c r="I43" s="363"/>
      <c r="J43" s="363"/>
      <c r="K43" s="91"/>
      <c r="L43" s="92"/>
      <c r="M43" s="59" t="s">
        <v>73</v>
      </c>
      <c r="N43" s="75">
        <f>SUM(N40:N42)</f>
        <v>0.30362500000000003</v>
      </c>
      <c r="O43" s="12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53"/>
      <c r="B44" s="54"/>
      <c r="C44" s="54"/>
      <c r="D44" s="61"/>
      <c r="E44" s="62"/>
      <c r="F44" s="55"/>
      <c r="G44" s="55"/>
      <c r="H44" s="64"/>
      <c r="I44" s="55"/>
      <c r="J44" s="55"/>
      <c r="K44" s="91"/>
      <c r="L44" s="92"/>
      <c r="M44" s="59" t="s">
        <v>274</v>
      </c>
      <c r="N44" s="77">
        <f>I34</f>
        <v>12.912384305263757</v>
      </c>
      <c r="O44" s="12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2.5" customHeight="1">
      <c r="A45" s="53"/>
      <c r="B45" s="54"/>
      <c r="C45" s="89" t="s">
        <v>98</v>
      </c>
      <c r="D45" s="61"/>
      <c r="E45" s="62"/>
      <c r="F45" s="55"/>
      <c r="G45" s="55"/>
      <c r="H45" s="64"/>
      <c r="I45" s="55"/>
      <c r="J45" s="55"/>
      <c r="K45" s="91"/>
      <c r="L45" s="92"/>
      <c r="M45" s="59" t="s">
        <v>48</v>
      </c>
      <c r="N45" s="77" t="s">
        <v>48</v>
      </c>
      <c r="O45" s="12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22.5" customHeight="1">
      <c r="A46" s="53"/>
      <c r="B46" s="83" t="s">
        <v>96</v>
      </c>
      <c r="C46" s="83"/>
      <c r="D46" s="83" t="s">
        <v>97</v>
      </c>
      <c r="F46" s="101" t="s">
        <v>108</v>
      </c>
      <c r="G46" s="90"/>
      <c r="H46" s="93"/>
      <c r="L46" s="56" t="s">
        <v>68</v>
      </c>
      <c r="M46" s="59" t="s">
        <v>48</v>
      </c>
      <c r="N46" s="63" t="s">
        <v>48</v>
      </c>
      <c r="O46" s="12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2.5" customHeight="1">
      <c r="A47" s="53"/>
      <c r="B47" s="61" t="str">
        <f>D5</f>
        <v>Start Berry Mtn KOM Climb - Bundewalla Rd</v>
      </c>
      <c r="C47" s="61"/>
      <c r="D47" s="81" t="str">
        <f>D10</f>
        <v>Moss Vale Rd </v>
      </c>
      <c r="E47" s="98" t="s">
        <v>157</v>
      </c>
      <c r="F47" s="99"/>
      <c r="G47" s="99"/>
      <c r="H47" s="100"/>
      <c r="L47" s="62">
        <f>E6-E5</f>
        <v>6</v>
      </c>
      <c r="M47" s="59" t="s">
        <v>48</v>
      </c>
      <c r="N47" s="77" t="s">
        <v>48</v>
      </c>
      <c r="O47" s="12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53"/>
      <c r="B48" s="84" t="s">
        <v>99</v>
      </c>
      <c r="C48" s="81"/>
      <c r="D48" s="84" t="s">
        <v>100</v>
      </c>
      <c r="E48" s="98" t="s">
        <v>158</v>
      </c>
      <c r="F48" s="98"/>
      <c r="G48" s="98"/>
      <c r="H48" s="100"/>
      <c r="L48" s="86">
        <f>E15-E14</f>
        <v>7.600000000000001</v>
      </c>
      <c r="M48" s="59" t="s">
        <v>48</v>
      </c>
      <c r="N48" s="24"/>
      <c r="O48" s="12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54" customHeight="1">
      <c r="A49" s="53"/>
      <c r="B49" s="84" t="str">
        <f>D26</f>
        <v>Wattamolla Rd - Start of KOM to Berry Mtn</v>
      </c>
      <c r="C49" s="84"/>
      <c r="D49" s="84" t="s">
        <v>107</v>
      </c>
      <c r="E49" s="98" t="s">
        <v>159</v>
      </c>
      <c r="F49" s="98"/>
      <c r="G49" s="98"/>
      <c r="H49" s="100"/>
      <c r="L49" s="86">
        <f>E27-E26</f>
        <v>5.549999999999997</v>
      </c>
      <c r="M49" s="25"/>
      <c r="N49" s="25"/>
      <c r="O49" s="12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30.75" customHeight="1">
      <c r="A50" s="53"/>
      <c r="B50" s="84" t="s">
        <v>48</v>
      </c>
      <c r="C50" s="84"/>
      <c r="D50" s="84" t="s">
        <v>48</v>
      </c>
      <c r="F50" s="80"/>
      <c r="G50" s="2"/>
      <c r="L50" s="88">
        <f>SUM(L47:L49)</f>
        <v>19.15</v>
      </c>
      <c r="M50" s="82">
        <f>COUNT(L47:L49)</f>
        <v>3</v>
      </c>
      <c r="N50" s="25"/>
      <c r="O50" s="12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5:32" ht="31.5" customHeight="1">
      <c r="O51" s="12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6"/>
      <c r="C52" s="27"/>
      <c r="E52" s="87" t="s">
        <v>65</v>
      </c>
      <c r="O52" s="12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26"/>
      <c r="C53" s="27"/>
      <c r="O53" s="28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2.5" customHeight="1">
      <c r="A54" s="26"/>
      <c r="C54" s="27"/>
      <c r="O54" s="28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2.5" customHeight="1">
      <c r="A55" s="26"/>
      <c r="C55" s="27"/>
      <c r="O55" s="28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2.5" customHeight="1">
      <c r="A56" s="26"/>
      <c r="C56" s="27"/>
      <c r="O56" s="28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2.5" customHeight="1">
      <c r="A57" s="26"/>
      <c r="C57" s="27"/>
      <c r="O57" s="28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2.5" customHeight="1">
      <c r="A58" s="26"/>
      <c r="C58" s="27"/>
      <c r="O58" s="28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2.5" customHeight="1">
      <c r="A59" s="29"/>
      <c r="C59" s="27"/>
      <c r="O59" s="28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36" customHeight="1">
      <c r="A60" s="29"/>
      <c r="C60" s="27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2.5" customHeight="1">
      <c r="A61" s="29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3"/>
      <c r="M61" s="32"/>
      <c r="N61" s="34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2.5" customHeight="1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2"/>
      <c r="L62" s="33"/>
      <c r="M62" s="32"/>
      <c r="N62" s="34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2.5" customHeight="1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2"/>
      <c r="L63" s="33"/>
      <c r="M63" s="35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2.5" customHeight="1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2"/>
      <c r="L64" s="33"/>
      <c r="M64" s="32"/>
      <c r="N64" s="34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3:32" ht="22.5" customHeight="1">
      <c r="C65" s="27"/>
      <c r="P65" s="11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2.5" customHeight="1">
      <c r="A66" s="29"/>
      <c r="B66" s="29"/>
      <c r="C66" s="30"/>
      <c r="D66" s="31"/>
      <c r="E66" s="31"/>
      <c r="F66" s="31"/>
      <c r="G66" s="31"/>
      <c r="H66" s="31"/>
      <c r="I66" s="31"/>
      <c r="J66" s="31"/>
      <c r="K66" s="32"/>
      <c r="L66" s="33"/>
      <c r="M66" s="32"/>
      <c r="N66" s="34"/>
      <c r="P66" s="11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22.5" customHeight="1">
      <c r="A67" s="29"/>
      <c r="B67" s="29"/>
      <c r="C67" s="30"/>
      <c r="D67" s="31"/>
      <c r="E67" s="31"/>
      <c r="F67" s="31"/>
      <c r="G67" s="31"/>
      <c r="H67" s="32"/>
      <c r="I67" s="32"/>
      <c r="J67" s="32"/>
      <c r="K67" s="33"/>
      <c r="L67" s="33"/>
      <c r="M67" s="33"/>
      <c r="N67" s="34"/>
      <c r="P67" s="11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26.2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3"/>
      <c r="L68" s="33"/>
      <c r="M68" s="33"/>
      <c r="N68" s="34"/>
      <c r="P68" s="11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26.25">
      <c r="A69" s="29"/>
      <c r="B69" s="29"/>
      <c r="C69" s="30"/>
      <c r="D69" s="36"/>
      <c r="E69" s="36"/>
      <c r="F69" s="36"/>
      <c r="G69" s="36"/>
      <c r="H69" s="37"/>
      <c r="I69" s="37"/>
      <c r="J69" s="37"/>
      <c r="K69" s="38"/>
      <c r="L69" s="38"/>
      <c r="M69" s="38"/>
      <c r="N69" s="39"/>
      <c r="P69" s="11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6.25">
      <c r="A70" s="29"/>
      <c r="B70" s="29"/>
      <c r="C70" s="30"/>
      <c r="D70" s="31"/>
      <c r="E70" s="31"/>
      <c r="F70" s="31"/>
      <c r="G70" s="31"/>
      <c r="H70" s="32"/>
      <c r="I70" s="32"/>
      <c r="J70" s="32"/>
      <c r="K70" s="33"/>
      <c r="L70" s="33"/>
      <c r="M70" s="33"/>
      <c r="N70" s="39"/>
      <c r="P70" s="11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6.2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2"/>
      <c r="L71" s="33"/>
      <c r="M71" s="32"/>
      <c r="N71" s="34"/>
      <c r="P71" s="11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6.25">
      <c r="A72" s="29"/>
      <c r="B72" s="29"/>
      <c r="C72" s="30"/>
      <c r="D72" s="40"/>
      <c r="E72" s="40"/>
      <c r="F72" s="40"/>
      <c r="G72" s="40"/>
      <c r="H72" s="31"/>
      <c r="I72" s="31"/>
      <c r="J72" s="31"/>
      <c r="K72" s="32"/>
      <c r="L72" s="32"/>
      <c r="M72" s="32"/>
      <c r="N72" s="34"/>
      <c r="P72" s="11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6.25">
      <c r="A73" s="29"/>
      <c r="B73" s="29"/>
      <c r="C73" s="30"/>
      <c r="D73" s="41"/>
      <c r="E73" s="41"/>
      <c r="F73" s="41"/>
      <c r="G73" s="41"/>
      <c r="H73" s="31"/>
      <c r="I73" s="31"/>
      <c r="J73" s="31"/>
      <c r="K73" s="32"/>
      <c r="L73" s="32"/>
      <c r="M73" s="32"/>
      <c r="N73" s="34"/>
      <c r="P73" s="11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6.25">
      <c r="A74" s="29"/>
      <c r="B74" s="29"/>
      <c r="C74" s="30"/>
      <c r="D74" s="31"/>
      <c r="E74" s="31"/>
      <c r="F74" s="31"/>
      <c r="G74" s="31"/>
      <c r="H74" s="32"/>
      <c r="I74" s="32"/>
      <c r="J74" s="32"/>
      <c r="K74" s="33"/>
      <c r="L74" s="33"/>
      <c r="M74" s="33"/>
      <c r="N74" s="39"/>
      <c r="P74" s="11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6.25">
      <c r="A75" s="29"/>
      <c r="B75" s="29"/>
      <c r="C75" s="30"/>
      <c r="D75" s="31"/>
      <c r="E75" s="31"/>
      <c r="F75" s="31"/>
      <c r="G75" s="31"/>
      <c r="H75" s="32"/>
      <c r="I75" s="32"/>
      <c r="J75" s="32"/>
      <c r="K75" s="33"/>
      <c r="L75" s="33"/>
      <c r="M75" s="33"/>
      <c r="N75" s="39"/>
      <c r="P75" s="11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6.25">
      <c r="A76" s="29"/>
      <c r="B76" s="29"/>
      <c r="C76" s="30"/>
      <c r="D76" s="31"/>
      <c r="E76" s="31"/>
      <c r="F76" s="31"/>
      <c r="G76" s="31"/>
      <c r="H76" s="32"/>
      <c r="I76" s="32"/>
      <c r="J76" s="32"/>
      <c r="K76" s="33"/>
      <c r="L76" s="33"/>
      <c r="M76" s="33"/>
      <c r="N76" s="39"/>
      <c r="P76" s="11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6.2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4"/>
      <c r="P77" s="11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6.25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2"/>
      <c r="L78" s="32"/>
      <c r="M78" s="32"/>
      <c r="N78" s="34"/>
      <c r="P78" s="11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1" ht="16.5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2"/>
      <c r="L79" s="32"/>
      <c r="M79" s="32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2"/>
      <c r="L80" s="32"/>
      <c r="M80" s="32"/>
      <c r="N80" s="34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1"/>
      <c r="E81" s="31"/>
      <c r="F81" s="31"/>
      <c r="G81" s="31"/>
      <c r="H81" s="31"/>
      <c r="I81" s="31"/>
      <c r="J81" s="31"/>
      <c r="K81" s="32"/>
      <c r="L81" s="32"/>
      <c r="M81" s="32"/>
      <c r="N81" s="34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2"/>
      <c r="I82" s="32"/>
      <c r="J82" s="32"/>
      <c r="K82" s="33"/>
      <c r="L82" s="33"/>
      <c r="M82" s="33"/>
      <c r="N82" s="3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31"/>
      <c r="E83" s="31"/>
      <c r="F83" s="31"/>
      <c r="G83" s="31"/>
      <c r="H83" s="31"/>
      <c r="I83" s="31"/>
      <c r="J83" s="31"/>
      <c r="K83" s="33"/>
      <c r="L83" s="33"/>
      <c r="M83" s="33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36"/>
      <c r="E84" s="36"/>
      <c r="F84" s="36"/>
      <c r="G84" s="36"/>
      <c r="H84" s="37"/>
      <c r="I84" s="37"/>
      <c r="J84" s="37"/>
      <c r="K84" s="38"/>
      <c r="L84" s="38"/>
      <c r="M84" s="38"/>
      <c r="N84" s="39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31"/>
      <c r="E85" s="31"/>
      <c r="F85" s="31"/>
      <c r="G85" s="31"/>
      <c r="H85" s="32"/>
      <c r="I85" s="32"/>
      <c r="J85" s="32"/>
      <c r="K85" s="33"/>
      <c r="L85" s="33"/>
      <c r="M85" s="33"/>
      <c r="N85" s="3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2"/>
      <c r="I86" s="32"/>
      <c r="J86" s="32"/>
      <c r="K86" s="32"/>
      <c r="L86" s="32"/>
      <c r="M86" s="32"/>
      <c r="N86" s="34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40"/>
      <c r="E87" s="40"/>
      <c r="F87" s="40"/>
      <c r="G87" s="40"/>
      <c r="H87" s="31"/>
      <c r="I87" s="31"/>
      <c r="J87" s="31"/>
      <c r="K87" s="32"/>
      <c r="L87" s="32"/>
      <c r="M87" s="32"/>
      <c r="N87" s="34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41"/>
      <c r="E88" s="41"/>
      <c r="F88" s="41"/>
      <c r="G88" s="41"/>
      <c r="H88" s="31"/>
      <c r="I88" s="31"/>
      <c r="J88" s="31"/>
      <c r="K88" s="32"/>
      <c r="L88" s="32"/>
      <c r="M88" s="32"/>
      <c r="N88" s="34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31"/>
      <c r="E89" s="31"/>
      <c r="F89" s="31"/>
      <c r="G89" s="31"/>
      <c r="H89" s="32"/>
      <c r="I89" s="32"/>
      <c r="J89" s="32"/>
      <c r="K89" s="33"/>
      <c r="L89" s="33"/>
      <c r="M89" s="33"/>
      <c r="N89" s="39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2"/>
      <c r="I90" s="32"/>
      <c r="J90" s="32"/>
      <c r="K90" s="33"/>
      <c r="L90" s="33"/>
      <c r="M90" s="33"/>
      <c r="N90" s="39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2"/>
      <c r="I91" s="32"/>
      <c r="J91" s="32"/>
      <c r="K91" s="33"/>
      <c r="L91" s="33"/>
      <c r="M91" s="33"/>
      <c r="N91" s="39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1"/>
      <c r="I93" s="31"/>
      <c r="J93" s="31"/>
      <c r="K93" s="32"/>
      <c r="L93" s="32"/>
      <c r="M93" s="32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1"/>
      <c r="I94" s="31"/>
      <c r="J94" s="31"/>
      <c r="K94" s="32"/>
      <c r="L94" s="32"/>
      <c r="M94" s="32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2"/>
      <c r="L95" s="32"/>
      <c r="M95" s="32"/>
      <c r="N95" s="34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1"/>
      <c r="E96" s="31"/>
      <c r="F96" s="31"/>
      <c r="G96" s="31"/>
      <c r="H96" s="31"/>
      <c r="I96" s="31"/>
      <c r="J96" s="31"/>
      <c r="K96" s="32"/>
      <c r="L96" s="32"/>
      <c r="M96" s="32"/>
      <c r="N96" s="34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2"/>
      <c r="I97" s="32"/>
      <c r="J97" s="32"/>
      <c r="K97" s="33"/>
      <c r="L97" s="33"/>
      <c r="M97" s="33"/>
      <c r="N97" s="34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31"/>
      <c r="E98" s="31"/>
      <c r="F98" s="31"/>
      <c r="G98" s="31"/>
      <c r="H98" s="31"/>
      <c r="I98" s="31"/>
      <c r="J98" s="31"/>
      <c r="K98" s="33"/>
      <c r="L98" s="33"/>
      <c r="M98" s="33"/>
      <c r="N98" s="34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36"/>
      <c r="E99" s="36"/>
      <c r="F99" s="36"/>
      <c r="G99" s="36"/>
      <c r="H99" s="37"/>
      <c r="I99" s="37"/>
      <c r="J99" s="37"/>
      <c r="K99" s="38"/>
      <c r="L99" s="38"/>
      <c r="M99" s="38"/>
      <c r="N99" s="39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31"/>
      <c r="E100" s="31"/>
      <c r="F100" s="31"/>
      <c r="G100" s="31"/>
      <c r="H100" s="32"/>
      <c r="I100" s="32"/>
      <c r="J100" s="32"/>
      <c r="K100" s="33"/>
      <c r="L100" s="33"/>
      <c r="M100" s="33"/>
      <c r="N100" s="39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31"/>
      <c r="E101" s="31"/>
      <c r="F101" s="31"/>
      <c r="G101" s="31"/>
      <c r="H101" s="31"/>
      <c r="I101" s="31"/>
      <c r="J101" s="31"/>
      <c r="K101" s="32"/>
      <c r="L101" s="32"/>
      <c r="M101" s="32"/>
      <c r="N101" s="34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40"/>
      <c r="E102" s="40"/>
      <c r="F102" s="40"/>
      <c r="G102" s="40"/>
      <c r="H102" s="31"/>
      <c r="I102" s="31"/>
      <c r="J102" s="31"/>
      <c r="K102" s="32"/>
      <c r="L102" s="32"/>
      <c r="M102" s="32"/>
      <c r="N102" s="34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44"/>
      <c r="E103" s="44"/>
      <c r="F103" s="44"/>
      <c r="G103" s="44"/>
      <c r="H103" s="31"/>
      <c r="I103" s="31"/>
      <c r="J103" s="31"/>
      <c r="K103" s="32"/>
      <c r="L103" s="32"/>
      <c r="M103" s="32"/>
      <c r="N103" s="34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31"/>
      <c r="E104" s="31"/>
      <c r="F104" s="31"/>
      <c r="G104" s="31"/>
      <c r="H104" s="32"/>
      <c r="I104" s="32"/>
      <c r="J104" s="32"/>
      <c r="K104" s="33"/>
      <c r="L104" s="33"/>
      <c r="M104" s="33"/>
      <c r="N104" s="39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31"/>
      <c r="E105" s="31"/>
      <c r="F105" s="31"/>
      <c r="G105" s="31"/>
      <c r="H105" s="32"/>
      <c r="I105" s="32"/>
      <c r="J105" s="32"/>
      <c r="K105" s="33"/>
      <c r="L105" s="33"/>
      <c r="M105" s="33"/>
      <c r="N105" s="39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2"/>
      <c r="L106" s="32"/>
      <c r="M106" s="32"/>
      <c r="N106" s="34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31"/>
      <c r="E107" s="31"/>
      <c r="F107" s="31"/>
      <c r="G107" s="31"/>
      <c r="H107" s="31"/>
      <c r="I107" s="31"/>
      <c r="J107" s="31"/>
      <c r="K107" s="32"/>
      <c r="L107" s="32"/>
      <c r="M107" s="32"/>
      <c r="N107" s="34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31"/>
      <c r="E108" s="31"/>
      <c r="F108" s="31"/>
      <c r="G108" s="31"/>
      <c r="H108" s="31"/>
      <c r="I108" s="31"/>
      <c r="J108" s="31"/>
      <c r="K108" s="32"/>
      <c r="L108" s="32"/>
      <c r="M108" s="32"/>
      <c r="N108" s="34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31"/>
      <c r="E109" s="31"/>
      <c r="F109" s="31"/>
      <c r="G109" s="31"/>
      <c r="H109" s="31"/>
      <c r="I109" s="31"/>
      <c r="J109" s="31"/>
      <c r="K109" s="32"/>
      <c r="L109" s="32"/>
      <c r="M109" s="32"/>
      <c r="N109" s="34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6.5">
      <c r="A110" s="29"/>
      <c r="B110" s="29"/>
      <c r="C110" s="30"/>
      <c r="D110" s="31"/>
      <c r="E110" s="31"/>
      <c r="F110" s="31"/>
      <c r="G110" s="31"/>
      <c r="H110" s="31"/>
      <c r="I110" s="31"/>
      <c r="J110" s="31"/>
      <c r="K110" s="32"/>
      <c r="L110" s="32"/>
      <c r="M110" s="32"/>
      <c r="N110" s="34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</row>
    <row r="111" spans="1:31" ht="16.5">
      <c r="A111" s="29"/>
      <c r="B111" s="29"/>
      <c r="C111" s="30"/>
      <c r="D111" s="31"/>
      <c r="E111" s="31"/>
      <c r="F111" s="31"/>
      <c r="G111" s="31"/>
      <c r="H111" s="32"/>
      <c r="I111" s="32"/>
      <c r="J111" s="32"/>
      <c r="K111" s="33"/>
      <c r="L111" s="33"/>
      <c r="M111" s="33"/>
      <c r="N111" s="34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3"/>
    </row>
    <row r="112" spans="1:31" ht="16.5">
      <c r="A112" s="29"/>
      <c r="B112" s="29"/>
      <c r="C112" s="30"/>
      <c r="D112" s="31"/>
      <c r="E112" s="31"/>
      <c r="F112" s="31"/>
      <c r="G112" s="31"/>
      <c r="H112" s="31"/>
      <c r="I112" s="31"/>
      <c r="J112" s="31"/>
      <c r="K112" s="33"/>
      <c r="L112" s="33"/>
      <c r="M112" s="33"/>
      <c r="N112" s="34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3"/>
    </row>
    <row r="113" spans="1:31" ht="16.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3"/>
    </row>
    <row r="114" spans="1:31" ht="16.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3"/>
    </row>
    <row r="115" spans="1:31" ht="16.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</row>
    <row r="116" spans="1:31" ht="16.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3"/>
    </row>
    <row r="117" spans="1:31" ht="16.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3"/>
    </row>
    <row r="118" spans="1:31" ht="16.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3"/>
    </row>
    <row r="119" spans="1:31" ht="16.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3"/>
    </row>
    <row r="120" spans="1:31" ht="16.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3"/>
    </row>
    <row r="121" spans="1:31" ht="16.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3"/>
    </row>
    <row r="122" spans="1:31" ht="16.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3"/>
    </row>
    <row r="123" spans="1:31" ht="16.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3"/>
    </row>
    <row r="124" spans="1:31" ht="16.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3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31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AE183" s="29"/>
    </row>
    <row r="184" spans="1:31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  <c r="AE184" s="29"/>
    </row>
    <row r="185" spans="1:31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  <c r="AE185" s="29"/>
    </row>
    <row r="186" spans="1:31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  <c r="AE186" s="29"/>
    </row>
    <row r="187" spans="1:31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  <c r="AE187" s="29"/>
    </row>
    <row r="188" spans="1:31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  <c r="AE188" s="29"/>
    </row>
    <row r="189" spans="1:31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  <c r="AE189" s="29"/>
    </row>
    <row r="190" spans="1:31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  <c r="AE190" s="29"/>
    </row>
    <row r="191" spans="1:31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  <c r="AE191" s="29"/>
    </row>
    <row r="192" spans="1:31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  <c r="AE192" s="29"/>
    </row>
    <row r="193" spans="1:31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  <c r="AE193" s="29"/>
    </row>
    <row r="194" spans="1:31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  <c r="AE194" s="29"/>
    </row>
    <row r="195" spans="1:31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  <c r="AE195" s="29"/>
    </row>
    <row r="196" spans="1:31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  <c r="AE196" s="29"/>
    </row>
    <row r="197" spans="1:31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  <c r="AE197" s="29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spans="1:13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</row>
    <row r="1152" spans="1:13" ht="12.75">
      <c r="A1152" s="29"/>
      <c r="B1152" s="29"/>
      <c r="C1152" s="30"/>
      <c r="D1152" s="29"/>
      <c r="E1152" s="29"/>
      <c r="F1152" s="29"/>
      <c r="G1152" s="29"/>
      <c r="H1152" s="29"/>
      <c r="I1152" s="29"/>
      <c r="J1152" s="29"/>
      <c r="K1152" s="45"/>
      <c r="L1152" s="45"/>
      <c r="M1152" s="45"/>
    </row>
    <row r="1153" spans="1:13" ht="12.75">
      <c r="A1153" s="29"/>
      <c r="B1153" s="29"/>
      <c r="C1153" s="30"/>
      <c r="D1153" s="29"/>
      <c r="E1153" s="29"/>
      <c r="F1153" s="29"/>
      <c r="G1153" s="29"/>
      <c r="H1153" s="29"/>
      <c r="I1153" s="29"/>
      <c r="J1153" s="29"/>
      <c r="K1153" s="45"/>
      <c r="L1153" s="45"/>
      <c r="M1153" s="45"/>
    </row>
    <row r="1154" spans="1:13" ht="12.75">
      <c r="A1154" s="29"/>
      <c r="B1154" s="29"/>
      <c r="C1154" s="30"/>
      <c r="D1154" s="29"/>
      <c r="E1154" s="29"/>
      <c r="F1154" s="29"/>
      <c r="G1154" s="29"/>
      <c r="H1154" s="29"/>
      <c r="I1154" s="29"/>
      <c r="J1154" s="29"/>
      <c r="K1154" s="45"/>
      <c r="L1154" s="45"/>
      <c r="M1154" s="45"/>
    </row>
    <row r="1155" spans="1:13" ht="12.75">
      <c r="A1155" s="29"/>
      <c r="B1155" s="29"/>
      <c r="C1155" s="30"/>
      <c r="D1155" s="29"/>
      <c r="E1155" s="29"/>
      <c r="F1155" s="29"/>
      <c r="G1155" s="29"/>
      <c r="H1155" s="29"/>
      <c r="I1155" s="29"/>
      <c r="J1155" s="29"/>
      <c r="K1155" s="45"/>
      <c r="L1155" s="45"/>
      <c r="M1155" s="45"/>
    </row>
    <row r="1156" spans="1:13" ht="12.75">
      <c r="A1156" s="29"/>
      <c r="B1156" s="29"/>
      <c r="C1156" s="30"/>
      <c r="D1156" s="29"/>
      <c r="E1156" s="29"/>
      <c r="F1156" s="29"/>
      <c r="G1156" s="29"/>
      <c r="H1156" s="29"/>
      <c r="I1156" s="29"/>
      <c r="J1156" s="29"/>
      <c r="K1156" s="45"/>
      <c r="L1156" s="45"/>
      <c r="M1156" s="45"/>
    </row>
    <row r="1157" spans="1:13" ht="12.75">
      <c r="A1157" s="29"/>
      <c r="B1157" s="29"/>
      <c r="C1157" s="30"/>
      <c r="D1157" s="29"/>
      <c r="E1157" s="29"/>
      <c r="F1157" s="29"/>
      <c r="G1157" s="29"/>
      <c r="H1157" s="29"/>
      <c r="I1157" s="29"/>
      <c r="J1157" s="29"/>
      <c r="K1157" s="45"/>
      <c r="L1157" s="45"/>
      <c r="M1157" s="45"/>
    </row>
    <row r="1158" spans="1:13" ht="12.75">
      <c r="A1158" s="29"/>
      <c r="B1158" s="29"/>
      <c r="C1158" s="30"/>
      <c r="D1158" s="29"/>
      <c r="E1158" s="29"/>
      <c r="F1158" s="29"/>
      <c r="G1158" s="29"/>
      <c r="H1158" s="29"/>
      <c r="I1158" s="29"/>
      <c r="J1158" s="29"/>
      <c r="K1158" s="45"/>
      <c r="L1158" s="45"/>
      <c r="M1158" s="45"/>
    </row>
    <row r="1159" spans="1:13" ht="12.75">
      <c r="A1159" s="29"/>
      <c r="B1159" s="29"/>
      <c r="C1159" s="30"/>
      <c r="D1159" s="29"/>
      <c r="E1159" s="29"/>
      <c r="F1159" s="29"/>
      <c r="G1159" s="29"/>
      <c r="H1159" s="29"/>
      <c r="I1159" s="29"/>
      <c r="J1159" s="29"/>
      <c r="K1159" s="45"/>
      <c r="L1159" s="45"/>
      <c r="M1159" s="45"/>
    </row>
    <row r="1160" spans="1:13" ht="12.75">
      <c r="A1160" s="29"/>
      <c r="B1160" s="29"/>
      <c r="C1160" s="30"/>
      <c r="D1160" s="29"/>
      <c r="E1160" s="29"/>
      <c r="F1160" s="29"/>
      <c r="G1160" s="29"/>
      <c r="H1160" s="29"/>
      <c r="I1160" s="29"/>
      <c r="J1160" s="29"/>
      <c r="K1160" s="45"/>
      <c r="L1160" s="45"/>
      <c r="M1160" s="45"/>
    </row>
    <row r="1161" spans="1:13" ht="12.75">
      <c r="A1161" s="29"/>
      <c r="B1161" s="29"/>
      <c r="C1161" s="30"/>
      <c r="D1161" s="29"/>
      <c r="E1161" s="29"/>
      <c r="F1161" s="29"/>
      <c r="G1161" s="29"/>
      <c r="H1161" s="29"/>
      <c r="I1161" s="29"/>
      <c r="J1161" s="29"/>
      <c r="K1161" s="45"/>
      <c r="L1161" s="45"/>
      <c r="M1161" s="45"/>
    </row>
    <row r="1162" spans="1:13" ht="12.75">
      <c r="A1162" s="29"/>
      <c r="B1162" s="29"/>
      <c r="C1162" s="30"/>
      <c r="D1162" s="29"/>
      <c r="E1162" s="29"/>
      <c r="F1162" s="29"/>
      <c r="G1162" s="29"/>
      <c r="H1162" s="29"/>
      <c r="I1162" s="29"/>
      <c r="J1162" s="29"/>
      <c r="K1162" s="45"/>
      <c r="L1162" s="45"/>
      <c r="M1162" s="45"/>
    </row>
    <row r="1163" spans="1:13" ht="12.75">
      <c r="A1163" s="29"/>
      <c r="B1163" s="29"/>
      <c r="C1163" s="30"/>
      <c r="D1163" s="29"/>
      <c r="E1163" s="29"/>
      <c r="F1163" s="29"/>
      <c r="G1163" s="29"/>
      <c r="H1163" s="29"/>
      <c r="I1163" s="29"/>
      <c r="J1163" s="29"/>
      <c r="K1163" s="45"/>
      <c r="L1163" s="45"/>
      <c r="M1163" s="45"/>
    </row>
    <row r="1164" spans="1:13" ht="12.75">
      <c r="A1164" s="29"/>
      <c r="B1164" s="29"/>
      <c r="C1164" s="30"/>
      <c r="D1164" s="29"/>
      <c r="E1164" s="29"/>
      <c r="F1164" s="29"/>
      <c r="G1164" s="29"/>
      <c r="H1164" s="29"/>
      <c r="I1164" s="29"/>
      <c r="J1164" s="29"/>
      <c r="K1164" s="45"/>
      <c r="L1164" s="45"/>
      <c r="M1164" s="45"/>
    </row>
    <row r="1165" spans="1:13" ht="12.75">
      <c r="A1165" s="29"/>
      <c r="B1165" s="29"/>
      <c r="C1165" s="30"/>
      <c r="D1165" s="29"/>
      <c r="E1165" s="29"/>
      <c r="F1165" s="29"/>
      <c r="G1165" s="29"/>
      <c r="H1165" s="29"/>
      <c r="I1165" s="29"/>
      <c r="J1165" s="29"/>
      <c r="K1165" s="45"/>
      <c r="L1165" s="45"/>
      <c r="M1165" s="45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  <row r="2012" ht="12.75">
      <c r="C2012" s="27"/>
    </row>
    <row r="2013" ht="12.75">
      <c r="C2013" s="27"/>
    </row>
    <row r="2014" ht="12.75">
      <c r="C2014" s="27"/>
    </row>
    <row r="2015" ht="12.75">
      <c r="C2015" s="27"/>
    </row>
    <row r="2016" ht="12.75">
      <c r="C2016" s="27"/>
    </row>
    <row r="2017" ht="12.75">
      <c r="C2017" s="27"/>
    </row>
    <row r="2018" ht="12.75">
      <c r="C2018" s="27"/>
    </row>
    <row r="2019" ht="12.75">
      <c r="C2019" s="27"/>
    </row>
    <row r="2020" ht="12.75">
      <c r="C2020" s="27"/>
    </row>
    <row r="2021" ht="12.75">
      <c r="C2021" s="27"/>
    </row>
    <row r="2022" ht="12.75">
      <c r="C2022" s="27"/>
    </row>
    <row r="2023" ht="12.75">
      <c r="C2023" s="27"/>
    </row>
    <row r="2024" ht="12.75">
      <c r="C2024" s="27"/>
    </row>
    <row r="2025" ht="12.75">
      <c r="C2025" s="27"/>
    </row>
  </sheetData>
  <printOptions horizontalCentered="1"/>
  <pageMargins left="0" right="0" top="0.65" bottom="0" header="0" footer="0"/>
  <pageSetup fitToHeight="2" fitToWidth="1" horizontalDpi="300" verticalDpi="300" orientation="portrait" paperSize="9" scale="7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">
      <selection activeCell="O13" sqref="O13"/>
    </sheetView>
  </sheetViews>
  <sheetFormatPr defaultColWidth="9.140625" defaultRowHeight="12.75"/>
  <cols>
    <col min="1" max="1" width="14.28125" style="0" customWidth="1"/>
    <col min="2" max="29" width="6.28125" style="0" customWidth="1"/>
  </cols>
  <sheetData>
    <row r="1" spans="1:2" ht="21" customHeight="1">
      <c r="A1" s="3" t="s">
        <v>206</v>
      </c>
      <c r="B1" s="3"/>
    </row>
    <row r="2" spans="1:29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13.5">
      <c r="A3" s="177" t="s">
        <v>45</v>
      </c>
      <c r="B3" s="177"/>
      <c r="C3" s="173" t="s">
        <v>1</v>
      </c>
      <c r="D3" s="173">
        <v>7.01</v>
      </c>
      <c r="E3" s="173" t="s">
        <v>1</v>
      </c>
      <c r="F3" s="173">
        <v>7.34</v>
      </c>
      <c r="G3" s="173" t="s">
        <v>1</v>
      </c>
      <c r="H3" s="173">
        <v>7.58</v>
      </c>
      <c r="I3" s="173" t="s">
        <v>1</v>
      </c>
      <c r="J3" s="173" t="s">
        <v>1</v>
      </c>
      <c r="K3" s="173">
        <v>9.08</v>
      </c>
      <c r="L3" s="173" t="s">
        <v>1</v>
      </c>
      <c r="M3" s="173">
        <v>9.38</v>
      </c>
      <c r="N3" s="173" t="s">
        <v>1</v>
      </c>
      <c r="O3" s="173" t="s">
        <v>1</v>
      </c>
      <c r="P3" s="173">
        <v>10.38</v>
      </c>
      <c r="Q3" s="173" t="s">
        <v>1</v>
      </c>
      <c r="R3" s="173" t="s">
        <v>1</v>
      </c>
      <c r="S3" s="173">
        <v>11.38</v>
      </c>
      <c r="T3" s="173" t="s">
        <v>1</v>
      </c>
      <c r="U3" s="173" t="s">
        <v>1</v>
      </c>
      <c r="V3" s="173">
        <v>12.38</v>
      </c>
      <c r="W3" s="173" t="s">
        <v>1</v>
      </c>
      <c r="X3" s="173" t="s">
        <v>1</v>
      </c>
      <c r="Y3" s="173" t="s">
        <v>1</v>
      </c>
      <c r="Z3" s="173" t="s">
        <v>1</v>
      </c>
      <c r="AA3" s="173" t="s">
        <v>1</v>
      </c>
      <c r="AB3" s="173">
        <v>1.38</v>
      </c>
      <c r="AC3" s="173" t="s">
        <v>1</v>
      </c>
    </row>
    <row r="4" spans="1:29" ht="13.5">
      <c r="A4" s="178" t="s">
        <v>44</v>
      </c>
      <c r="B4" s="178"/>
      <c r="C4" s="174" t="s">
        <v>1</v>
      </c>
      <c r="D4" s="174" t="s">
        <v>1</v>
      </c>
      <c r="E4" s="174" t="s">
        <v>1</v>
      </c>
      <c r="F4" s="174" t="s">
        <v>1</v>
      </c>
      <c r="G4" s="174" t="s">
        <v>1</v>
      </c>
      <c r="H4" s="174" t="s">
        <v>1</v>
      </c>
      <c r="I4" s="174" t="s">
        <v>1</v>
      </c>
      <c r="J4" s="174" t="s">
        <v>1</v>
      </c>
      <c r="K4" s="174" t="s">
        <v>1</v>
      </c>
      <c r="L4" s="174" t="s">
        <v>1</v>
      </c>
      <c r="M4" s="174" t="s">
        <v>1</v>
      </c>
      <c r="N4" s="174" t="s">
        <v>1</v>
      </c>
      <c r="O4" s="174" t="s">
        <v>1</v>
      </c>
      <c r="P4" s="174" t="s">
        <v>1</v>
      </c>
      <c r="Q4" s="174" t="s">
        <v>1</v>
      </c>
      <c r="R4" s="174" t="s">
        <v>1</v>
      </c>
      <c r="S4" s="174" t="s">
        <v>1</v>
      </c>
      <c r="T4" s="174" t="s">
        <v>1</v>
      </c>
      <c r="U4" s="174" t="s">
        <v>1</v>
      </c>
      <c r="V4" s="174" t="s">
        <v>1</v>
      </c>
      <c r="W4" s="174" t="s">
        <v>1</v>
      </c>
      <c r="X4" s="174" t="s">
        <v>1</v>
      </c>
      <c r="Y4" s="174" t="s">
        <v>1</v>
      </c>
      <c r="Z4" s="174" t="s">
        <v>1</v>
      </c>
      <c r="AA4" s="174" t="s">
        <v>1</v>
      </c>
      <c r="AB4" s="174" t="s">
        <v>1</v>
      </c>
      <c r="AC4" s="174" t="s">
        <v>1</v>
      </c>
    </row>
    <row r="5" spans="1:29" ht="13.5">
      <c r="A5" s="177" t="s">
        <v>43</v>
      </c>
      <c r="B5" s="177"/>
      <c r="C5" s="173" t="s">
        <v>1</v>
      </c>
      <c r="D5" s="173" t="s">
        <v>1</v>
      </c>
      <c r="E5" s="173" t="s">
        <v>1</v>
      </c>
      <c r="F5" s="173" t="s">
        <v>1</v>
      </c>
      <c r="G5" s="173" t="s">
        <v>1</v>
      </c>
      <c r="H5" s="173" t="s">
        <v>1</v>
      </c>
      <c r="I5" s="173" t="s">
        <v>1</v>
      </c>
      <c r="J5" s="173" t="s">
        <v>1</v>
      </c>
      <c r="K5" s="173" t="s">
        <v>1</v>
      </c>
      <c r="L5" s="173" t="s">
        <v>1</v>
      </c>
      <c r="M5" s="173" t="s">
        <v>1</v>
      </c>
      <c r="N5" s="173" t="s">
        <v>1</v>
      </c>
      <c r="O5" s="173" t="s">
        <v>1</v>
      </c>
      <c r="P5" s="173" t="s">
        <v>1</v>
      </c>
      <c r="Q5" s="173" t="s">
        <v>1</v>
      </c>
      <c r="R5" s="173" t="s">
        <v>1</v>
      </c>
      <c r="S5" s="173" t="s">
        <v>1</v>
      </c>
      <c r="T5" s="173" t="s">
        <v>1</v>
      </c>
      <c r="U5" s="173" t="s">
        <v>1</v>
      </c>
      <c r="V5" s="173" t="s">
        <v>1</v>
      </c>
      <c r="W5" s="173" t="s">
        <v>1</v>
      </c>
      <c r="X5" s="173" t="s">
        <v>1</v>
      </c>
      <c r="Y5" s="173" t="s">
        <v>1</v>
      </c>
      <c r="Z5" s="173" t="s">
        <v>1</v>
      </c>
      <c r="AA5" s="173" t="s">
        <v>1</v>
      </c>
      <c r="AB5" s="173" t="s">
        <v>1</v>
      </c>
      <c r="AC5" s="173" t="s">
        <v>1</v>
      </c>
    </row>
    <row r="6" spans="1:29" ht="13.5">
      <c r="A6" s="177" t="s">
        <v>42</v>
      </c>
      <c r="B6" s="177"/>
      <c r="C6" s="173" t="s">
        <v>1</v>
      </c>
      <c r="D6" s="173" t="s">
        <v>1</v>
      </c>
      <c r="E6" s="173" t="s">
        <v>1</v>
      </c>
      <c r="F6" s="173" t="s">
        <v>1</v>
      </c>
      <c r="G6" s="173" t="s">
        <v>1</v>
      </c>
      <c r="H6" s="173" t="s">
        <v>1</v>
      </c>
      <c r="I6" s="173" t="s">
        <v>1</v>
      </c>
      <c r="J6" s="173" t="s">
        <v>1</v>
      </c>
      <c r="K6" s="173" t="s">
        <v>1</v>
      </c>
      <c r="L6" s="173" t="s">
        <v>1</v>
      </c>
      <c r="M6" s="173" t="s">
        <v>1</v>
      </c>
      <c r="N6" s="173" t="s">
        <v>1</v>
      </c>
      <c r="O6" s="173" t="s">
        <v>1</v>
      </c>
      <c r="P6" s="173" t="s">
        <v>1</v>
      </c>
      <c r="Q6" s="173" t="s">
        <v>1</v>
      </c>
      <c r="R6" s="173" t="s">
        <v>1</v>
      </c>
      <c r="S6" s="173" t="s">
        <v>1</v>
      </c>
      <c r="T6" s="173" t="s">
        <v>1</v>
      </c>
      <c r="U6" s="173" t="s">
        <v>1</v>
      </c>
      <c r="V6" s="173" t="s">
        <v>1</v>
      </c>
      <c r="W6" s="173" t="s">
        <v>1</v>
      </c>
      <c r="X6" s="173" t="s">
        <v>1</v>
      </c>
      <c r="Y6" s="173" t="s">
        <v>1</v>
      </c>
      <c r="Z6" s="173" t="s">
        <v>1</v>
      </c>
      <c r="AA6" s="173" t="s">
        <v>1</v>
      </c>
      <c r="AB6" s="173" t="s">
        <v>1</v>
      </c>
      <c r="AC6" s="173" t="s">
        <v>1</v>
      </c>
    </row>
    <row r="7" spans="1:29" ht="13.5">
      <c r="A7" s="178" t="s">
        <v>41</v>
      </c>
      <c r="B7" s="178"/>
      <c r="C7" s="174" t="s">
        <v>1</v>
      </c>
      <c r="D7" s="174">
        <v>7.2</v>
      </c>
      <c r="E7" s="174" t="s">
        <v>1</v>
      </c>
      <c r="F7" s="174">
        <v>7.56</v>
      </c>
      <c r="G7" s="174" t="s">
        <v>1</v>
      </c>
      <c r="H7" s="174">
        <v>8.17</v>
      </c>
      <c r="I7" s="174" t="s">
        <v>1</v>
      </c>
      <c r="J7" s="174" t="s">
        <v>1</v>
      </c>
      <c r="K7" s="174">
        <v>9.26</v>
      </c>
      <c r="L7" s="174" t="s">
        <v>1</v>
      </c>
      <c r="M7" s="174">
        <v>9.56</v>
      </c>
      <c r="N7" s="174" t="s">
        <v>1</v>
      </c>
      <c r="O7" s="174" t="s">
        <v>1</v>
      </c>
      <c r="P7" s="174">
        <v>10.56</v>
      </c>
      <c r="Q7" s="174" t="s">
        <v>1</v>
      </c>
      <c r="R7" s="174" t="s">
        <v>1</v>
      </c>
      <c r="S7" s="174">
        <v>11.56</v>
      </c>
      <c r="T7" s="174" t="s">
        <v>1</v>
      </c>
      <c r="U7" s="174" t="s">
        <v>1</v>
      </c>
      <c r="V7" s="174">
        <v>12.56</v>
      </c>
      <c r="W7" s="174" t="s">
        <v>1</v>
      </c>
      <c r="X7" s="174" t="s">
        <v>1</v>
      </c>
      <c r="Y7" s="174" t="s">
        <v>1</v>
      </c>
      <c r="Z7" s="174" t="s">
        <v>1</v>
      </c>
      <c r="AA7" s="174" t="s">
        <v>1</v>
      </c>
      <c r="AB7" s="174">
        <v>1.56</v>
      </c>
      <c r="AC7" s="174" t="s">
        <v>1</v>
      </c>
    </row>
    <row r="8" spans="1:29" ht="13.5">
      <c r="A8" s="177" t="s">
        <v>40</v>
      </c>
      <c r="B8" s="177"/>
      <c r="C8" s="173" t="s">
        <v>1</v>
      </c>
      <c r="D8" s="173">
        <v>7.3</v>
      </c>
      <c r="E8" s="173" t="s">
        <v>1</v>
      </c>
      <c r="F8" s="173">
        <v>8.07</v>
      </c>
      <c r="G8" s="173" t="s">
        <v>1</v>
      </c>
      <c r="H8" s="173">
        <v>8.28</v>
      </c>
      <c r="I8" s="173" t="s">
        <v>1</v>
      </c>
      <c r="J8" s="173" t="s">
        <v>1</v>
      </c>
      <c r="K8" s="173">
        <v>9.36</v>
      </c>
      <c r="L8" s="173" t="s">
        <v>1</v>
      </c>
      <c r="M8" s="173">
        <v>10.06</v>
      </c>
      <c r="N8" s="173" t="s">
        <v>1</v>
      </c>
      <c r="O8" s="173" t="s">
        <v>1</v>
      </c>
      <c r="P8" s="173">
        <v>11.06</v>
      </c>
      <c r="Q8" s="173" t="s">
        <v>1</v>
      </c>
      <c r="R8" s="173" t="s">
        <v>1</v>
      </c>
      <c r="S8" s="173">
        <v>12.06</v>
      </c>
      <c r="T8" s="173" t="s">
        <v>1</v>
      </c>
      <c r="U8" s="173" t="s">
        <v>1</v>
      </c>
      <c r="V8" s="173">
        <v>1.06</v>
      </c>
      <c r="W8" s="173" t="s">
        <v>1</v>
      </c>
      <c r="X8" s="173" t="s">
        <v>1</v>
      </c>
      <c r="Y8" s="173" t="s">
        <v>1</v>
      </c>
      <c r="Z8" s="173" t="s">
        <v>1</v>
      </c>
      <c r="AA8" s="173" t="s">
        <v>1</v>
      </c>
      <c r="AB8" s="173">
        <v>2.06</v>
      </c>
      <c r="AC8" s="173" t="s">
        <v>1</v>
      </c>
    </row>
    <row r="9" spans="1:29" ht="13.5">
      <c r="A9" s="177" t="s">
        <v>39</v>
      </c>
      <c r="B9" s="177"/>
      <c r="C9" s="173" t="s">
        <v>1</v>
      </c>
      <c r="D9" s="173" t="s">
        <v>1</v>
      </c>
      <c r="E9" s="173" t="s">
        <v>1</v>
      </c>
      <c r="F9" s="173" t="s">
        <v>1</v>
      </c>
      <c r="G9" s="173" t="s">
        <v>1</v>
      </c>
      <c r="H9" s="173" t="s">
        <v>1</v>
      </c>
      <c r="I9" s="173" t="s">
        <v>1</v>
      </c>
      <c r="J9" s="173" t="s">
        <v>1</v>
      </c>
      <c r="K9" s="173" t="s">
        <v>1</v>
      </c>
      <c r="L9" s="173" t="s">
        <v>1</v>
      </c>
      <c r="M9" s="173" t="s">
        <v>1</v>
      </c>
      <c r="N9" s="173" t="s">
        <v>1</v>
      </c>
      <c r="O9" s="173" t="s">
        <v>1</v>
      </c>
      <c r="P9" s="173" t="s">
        <v>1</v>
      </c>
      <c r="Q9" s="173" t="s">
        <v>1</v>
      </c>
      <c r="R9" s="173" t="s">
        <v>1</v>
      </c>
      <c r="S9" s="173" t="s">
        <v>1</v>
      </c>
      <c r="T9" s="173" t="s">
        <v>1</v>
      </c>
      <c r="U9" s="173" t="s">
        <v>1</v>
      </c>
      <c r="V9" s="173" t="s">
        <v>1</v>
      </c>
      <c r="W9" s="173" t="s">
        <v>1</v>
      </c>
      <c r="X9" s="173" t="s">
        <v>1</v>
      </c>
      <c r="Y9" s="173" t="s">
        <v>1</v>
      </c>
      <c r="Z9" s="173" t="s">
        <v>1</v>
      </c>
      <c r="AA9" s="173" t="s">
        <v>1</v>
      </c>
      <c r="AB9" s="173" t="s">
        <v>1</v>
      </c>
      <c r="AC9" s="173" t="s">
        <v>1</v>
      </c>
    </row>
    <row r="10" spans="1:29" ht="13.5">
      <c r="A10" s="178" t="s">
        <v>38</v>
      </c>
      <c r="B10" s="178"/>
      <c r="C10" s="174" t="s">
        <v>1</v>
      </c>
      <c r="D10" s="174" t="s">
        <v>1</v>
      </c>
      <c r="E10" s="174" t="s">
        <v>1</v>
      </c>
      <c r="F10" s="174" t="s">
        <v>1</v>
      </c>
      <c r="G10" s="174" t="s">
        <v>1</v>
      </c>
      <c r="H10" s="174" t="s">
        <v>1</v>
      </c>
      <c r="I10" s="174" t="s">
        <v>1</v>
      </c>
      <c r="J10" s="174" t="s">
        <v>1</v>
      </c>
      <c r="K10" s="174" t="s">
        <v>1</v>
      </c>
      <c r="L10" s="174" t="s">
        <v>1</v>
      </c>
      <c r="M10" s="174" t="s">
        <v>1</v>
      </c>
      <c r="N10" s="174" t="s">
        <v>1</v>
      </c>
      <c r="O10" s="174" t="s">
        <v>1</v>
      </c>
      <c r="P10" s="174" t="s">
        <v>1</v>
      </c>
      <c r="Q10" s="174" t="s">
        <v>1</v>
      </c>
      <c r="R10" s="174" t="s">
        <v>1</v>
      </c>
      <c r="S10" s="174" t="s">
        <v>1</v>
      </c>
      <c r="T10" s="174" t="s">
        <v>1</v>
      </c>
      <c r="U10" s="174" t="s">
        <v>1</v>
      </c>
      <c r="V10" s="174" t="s">
        <v>1</v>
      </c>
      <c r="W10" s="174" t="s">
        <v>1</v>
      </c>
      <c r="X10" s="174" t="s">
        <v>1</v>
      </c>
      <c r="Y10" s="174" t="s">
        <v>1</v>
      </c>
      <c r="Z10" s="174" t="s">
        <v>1</v>
      </c>
      <c r="AA10" s="174" t="s">
        <v>1</v>
      </c>
      <c r="AB10" s="174" t="s">
        <v>1</v>
      </c>
      <c r="AC10" s="174" t="s">
        <v>1</v>
      </c>
    </row>
    <row r="11" spans="1:29" ht="13.5">
      <c r="A11" s="177" t="s">
        <v>37</v>
      </c>
      <c r="B11" s="177"/>
      <c r="C11" s="173" t="s">
        <v>1</v>
      </c>
      <c r="D11" s="173" t="s">
        <v>1</v>
      </c>
      <c r="E11" s="173" t="s">
        <v>1</v>
      </c>
      <c r="F11" s="173" t="s">
        <v>1</v>
      </c>
      <c r="G11" s="173" t="s">
        <v>1</v>
      </c>
      <c r="H11" s="173" t="s">
        <v>1</v>
      </c>
      <c r="I11" s="173" t="s">
        <v>1</v>
      </c>
      <c r="J11" s="173" t="s">
        <v>1</v>
      </c>
      <c r="K11" s="173" t="s">
        <v>1</v>
      </c>
      <c r="L11" s="173" t="s">
        <v>1</v>
      </c>
      <c r="M11" s="173" t="s">
        <v>1</v>
      </c>
      <c r="N11" s="173" t="s">
        <v>1</v>
      </c>
      <c r="O11" s="173" t="s">
        <v>1</v>
      </c>
      <c r="P11" s="173" t="s">
        <v>1</v>
      </c>
      <c r="Q11" s="173" t="s">
        <v>1</v>
      </c>
      <c r="R11" s="173" t="s">
        <v>1</v>
      </c>
      <c r="S11" s="173" t="s">
        <v>1</v>
      </c>
      <c r="T11" s="173" t="s">
        <v>1</v>
      </c>
      <c r="U11" s="173" t="s">
        <v>1</v>
      </c>
      <c r="V11" s="173" t="s">
        <v>1</v>
      </c>
      <c r="W11" s="173" t="s">
        <v>1</v>
      </c>
      <c r="X11" s="173" t="s">
        <v>1</v>
      </c>
      <c r="Y11" s="173" t="s">
        <v>1</v>
      </c>
      <c r="Z11" s="173" t="s">
        <v>1</v>
      </c>
      <c r="AA11" s="173" t="s">
        <v>1</v>
      </c>
      <c r="AB11" s="173" t="s">
        <v>1</v>
      </c>
      <c r="AC11" s="173" t="s">
        <v>1</v>
      </c>
    </row>
    <row r="12" spans="1:29" ht="13.5">
      <c r="A12" s="177" t="s">
        <v>36</v>
      </c>
      <c r="B12" s="177"/>
      <c r="C12" s="173" t="s">
        <v>1</v>
      </c>
      <c r="D12" s="173">
        <v>7.41</v>
      </c>
      <c r="E12" s="173" t="s">
        <v>1</v>
      </c>
      <c r="F12" s="173">
        <v>8.18</v>
      </c>
      <c r="G12" s="173" t="s">
        <v>1</v>
      </c>
      <c r="H12" s="173" t="s">
        <v>1</v>
      </c>
      <c r="I12" s="173" t="s">
        <v>1</v>
      </c>
      <c r="J12" s="173" t="s">
        <v>1</v>
      </c>
      <c r="K12" s="173">
        <v>9.48</v>
      </c>
      <c r="L12" s="173" t="s">
        <v>1</v>
      </c>
      <c r="M12" s="173" t="s">
        <v>1</v>
      </c>
      <c r="N12" s="173" t="s">
        <v>1</v>
      </c>
      <c r="O12" s="173" t="s">
        <v>1</v>
      </c>
      <c r="P12" s="173">
        <v>11.18</v>
      </c>
      <c r="Q12" s="173" t="s">
        <v>1</v>
      </c>
      <c r="R12" s="173" t="s">
        <v>1</v>
      </c>
      <c r="S12" s="173" t="s">
        <v>1</v>
      </c>
      <c r="T12" s="173" t="s">
        <v>1</v>
      </c>
      <c r="U12" s="173" t="s">
        <v>1</v>
      </c>
      <c r="V12" s="173">
        <v>1.18</v>
      </c>
      <c r="W12" s="173" t="s">
        <v>1</v>
      </c>
      <c r="X12" s="173" t="s">
        <v>1</v>
      </c>
      <c r="Y12" s="173" t="s">
        <v>1</v>
      </c>
      <c r="Z12" s="173" t="s">
        <v>1</v>
      </c>
      <c r="AA12" s="173" t="s">
        <v>1</v>
      </c>
      <c r="AB12" s="173" t="s">
        <v>1</v>
      </c>
      <c r="AC12" s="173" t="s">
        <v>1</v>
      </c>
    </row>
    <row r="13" spans="1:29" ht="13.5">
      <c r="A13" s="178" t="s">
        <v>35</v>
      </c>
      <c r="B13" s="178"/>
      <c r="C13" s="174" t="s">
        <v>1</v>
      </c>
      <c r="D13" s="174">
        <v>7.51</v>
      </c>
      <c r="E13" s="174" t="s">
        <v>1</v>
      </c>
      <c r="F13" s="174">
        <v>8.28</v>
      </c>
      <c r="G13" s="174" t="s">
        <v>1</v>
      </c>
      <c r="H13" s="174">
        <v>8.49</v>
      </c>
      <c r="I13" s="174" t="s">
        <v>1</v>
      </c>
      <c r="J13" s="174" t="s">
        <v>1</v>
      </c>
      <c r="K13" s="174">
        <v>9.58</v>
      </c>
      <c r="L13" s="174" t="s">
        <v>1</v>
      </c>
      <c r="M13" s="174">
        <v>10.27</v>
      </c>
      <c r="N13" s="174" t="s">
        <v>1</v>
      </c>
      <c r="O13" s="174" t="s">
        <v>1</v>
      </c>
      <c r="P13" s="174">
        <v>11.28</v>
      </c>
      <c r="Q13" s="174" t="s">
        <v>1</v>
      </c>
      <c r="R13" s="174" t="s">
        <v>1</v>
      </c>
      <c r="S13" s="174">
        <v>12.27</v>
      </c>
      <c r="T13" s="174" t="s">
        <v>1</v>
      </c>
      <c r="U13" s="174" t="s">
        <v>1</v>
      </c>
      <c r="V13" s="174">
        <v>1.28</v>
      </c>
      <c r="W13" s="174" t="s">
        <v>1</v>
      </c>
      <c r="X13" s="174" t="s">
        <v>1</v>
      </c>
      <c r="Y13" s="174" t="s">
        <v>1</v>
      </c>
      <c r="Z13" s="174" t="s">
        <v>1</v>
      </c>
      <c r="AA13" s="174" t="s">
        <v>1</v>
      </c>
      <c r="AB13" s="174">
        <v>2.27</v>
      </c>
      <c r="AC13" s="174" t="s">
        <v>1</v>
      </c>
    </row>
    <row r="14" spans="1:29" ht="13.5">
      <c r="A14" s="177" t="s">
        <v>34</v>
      </c>
      <c r="B14" s="177"/>
      <c r="C14" s="173" t="s">
        <v>1</v>
      </c>
      <c r="D14" s="173">
        <v>7.58</v>
      </c>
      <c r="E14" s="173" t="s">
        <v>1</v>
      </c>
      <c r="F14" s="173">
        <v>8.35</v>
      </c>
      <c r="G14" s="173" t="s">
        <v>1</v>
      </c>
      <c r="H14" s="173" t="s">
        <v>1</v>
      </c>
      <c r="I14" s="173" t="s">
        <v>1</v>
      </c>
      <c r="J14" s="173" t="s">
        <v>1</v>
      </c>
      <c r="K14" s="173">
        <v>10.05</v>
      </c>
      <c r="L14" s="173" t="s">
        <v>1</v>
      </c>
      <c r="M14" s="173" t="s">
        <v>1</v>
      </c>
      <c r="N14" s="173" t="s">
        <v>1</v>
      </c>
      <c r="O14" s="173" t="s">
        <v>1</v>
      </c>
      <c r="P14" s="173">
        <v>11.35</v>
      </c>
      <c r="Q14" s="173" t="s">
        <v>1</v>
      </c>
      <c r="R14" s="173" t="s">
        <v>1</v>
      </c>
      <c r="S14" s="173" t="s">
        <v>1</v>
      </c>
      <c r="T14" s="173" t="s">
        <v>1</v>
      </c>
      <c r="U14" s="173" t="s">
        <v>1</v>
      </c>
      <c r="V14" s="173">
        <v>1.35</v>
      </c>
      <c r="W14" s="173" t="s">
        <v>1</v>
      </c>
      <c r="X14" s="173" t="s">
        <v>1</v>
      </c>
      <c r="Y14" s="173" t="s">
        <v>1</v>
      </c>
      <c r="Z14" s="173" t="s">
        <v>1</v>
      </c>
      <c r="AA14" s="173" t="s">
        <v>1</v>
      </c>
      <c r="AB14" s="173" t="s">
        <v>1</v>
      </c>
      <c r="AC14" s="173" t="s">
        <v>1</v>
      </c>
    </row>
    <row r="15" spans="1:29" ht="13.5">
      <c r="A15" s="177" t="s">
        <v>33</v>
      </c>
      <c r="B15" s="177"/>
      <c r="C15" s="173" t="s">
        <v>1</v>
      </c>
      <c r="D15" s="173">
        <v>8.02</v>
      </c>
      <c r="E15" s="173" t="s">
        <v>1</v>
      </c>
      <c r="F15" s="173">
        <v>8.39</v>
      </c>
      <c r="G15" s="173" t="s">
        <v>1</v>
      </c>
      <c r="H15" s="173" t="s">
        <v>1</v>
      </c>
      <c r="I15" s="173" t="s">
        <v>1</v>
      </c>
      <c r="J15" s="173" t="s">
        <v>1</v>
      </c>
      <c r="K15" s="173">
        <v>10.09</v>
      </c>
      <c r="L15" s="173" t="s">
        <v>1</v>
      </c>
      <c r="M15" s="173" t="s">
        <v>1</v>
      </c>
      <c r="N15" s="173" t="s">
        <v>1</v>
      </c>
      <c r="O15" s="173" t="s">
        <v>1</v>
      </c>
      <c r="P15" s="173">
        <v>11.39</v>
      </c>
      <c r="Q15" s="173" t="s">
        <v>1</v>
      </c>
      <c r="R15" s="173" t="s">
        <v>1</v>
      </c>
      <c r="S15" s="173" t="s">
        <v>1</v>
      </c>
      <c r="T15" s="173" t="s">
        <v>1</v>
      </c>
      <c r="U15" s="173" t="s">
        <v>1</v>
      </c>
      <c r="V15" s="173">
        <v>1.39</v>
      </c>
      <c r="W15" s="173" t="s">
        <v>1</v>
      </c>
      <c r="X15" s="173" t="s">
        <v>1</v>
      </c>
      <c r="Y15" s="173" t="s">
        <v>1</v>
      </c>
      <c r="Z15" s="173" t="s">
        <v>1</v>
      </c>
      <c r="AA15" s="173" t="s">
        <v>1</v>
      </c>
      <c r="AB15" s="173" t="s">
        <v>1</v>
      </c>
      <c r="AC15" s="173" t="s">
        <v>1</v>
      </c>
    </row>
    <row r="16" spans="1:29" ht="13.5">
      <c r="A16" s="178" t="s">
        <v>32</v>
      </c>
      <c r="B16" s="178"/>
      <c r="C16" s="174" t="s">
        <v>1</v>
      </c>
      <c r="D16" s="174">
        <v>8.07</v>
      </c>
      <c r="E16" s="174" t="s">
        <v>1</v>
      </c>
      <c r="F16" s="174">
        <v>8.44</v>
      </c>
      <c r="G16" s="174" t="s">
        <v>1</v>
      </c>
      <c r="H16" s="174" t="s">
        <v>1</v>
      </c>
      <c r="I16" s="174" t="s">
        <v>1</v>
      </c>
      <c r="J16" s="174" t="s">
        <v>1</v>
      </c>
      <c r="K16" s="174">
        <v>10.14</v>
      </c>
      <c r="L16" s="174" t="s">
        <v>1</v>
      </c>
      <c r="M16" s="174" t="s">
        <v>1</v>
      </c>
      <c r="N16" s="174" t="s">
        <v>1</v>
      </c>
      <c r="O16" s="174" t="s">
        <v>1</v>
      </c>
      <c r="P16" s="174">
        <v>11.44</v>
      </c>
      <c r="Q16" s="174" t="s">
        <v>1</v>
      </c>
      <c r="R16" s="174" t="s">
        <v>1</v>
      </c>
      <c r="S16" s="174" t="s">
        <v>1</v>
      </c>
      <c r="T16" s="174" t="s">
        <v>1</v>
      </c>
      <c r="U16" s="174" t="s">
        <v>1</v>
      </c>
      <c r="V16" s="174">
        <v>1.44</v>
      </c>
      <c r="W16" s="174" t="s">
        <v>1</v>
      </c>
      <c r="X16" s="174" t="s">
        <v>1</v>
      </c>
      <c r="Y16" s="174" t="s">
        <v>1</v>
      </c>
      <c r="Z16" s="174" t="s">
        <v>1</v>
      </c>
      <c r="AA16" s="174">
        <v>2.17</v>
      </c>
      <c r="AB16" s="174" t="s">
        <v>1</v>
      </c>
      <c r="AC16" s="174" t="s">
        <v>1</v>
      </c>
    </row>
    <row r="17" spans="1:29" ht="13.5">
      <c r="A17" s="177" t="s">
        <v>31</v>
      </c>
      <c r="B17" s="177"/>
      <c r="C17" s="173" t="s">
        <v>1</v>
      </c>
      <c r="D17" s="173">
        <v>8.12</v>
      </c>
      <c r="E17" s="173" t="s">
        <v>1</v>
      </c>
      <c r="F17" s="173">
        <v>8.49</v>
      </c>
      <c r="G17" s="173" t="s">
        <v>1</v>
      </c>
      <c r="H17" s="173" t="s">
        <v>1</v>
      </c>
      <c r="I17" s="173" t="s">
        <v>1</v>
      </c>
      <c r="J17" s="173" t="s">
        <v>1</v>
      </c>
      <c r="K17" s="173">
        <v>10.19</v>
      </c>
      <c r="L17" s="173" t="s">
        <v>1</v>
      </c>
      <c r="M17" s="173" t="s">
        <v>1</v>
      </c>
      <c r="N17" s="173" t="s">
        <v>1</v>
      </c>
      <c r="O17" s="173" t="s">
        <v>1</v>
      </c>
      <c r="P17" s="173">
        <v>11.49</v>
      </c>
      <c r="Q17" s="173" t="s">
        <v>1</v>
      </c>
      <c r="R17" s="173" t="s">
        <v>1</v>
      </c>
      <c r="S17" s="173" t="s">
        <v>1</v>
      </c>
      <c r="T17" s="173" t="s">
        <v>1</v>
      </c>
      <c r="U17" s="173" t="s">
        <v>1</v>
      </c>
      <c r="V17" s="173">
        <v>1.49</v>
      </c>
      <c r="W17" s="173" t="s">
        <v>1</v>
      </c>
      <c r="X17" s="173" t="s">
        <v>1</v>
      </c>
      <c r="Y17" s="173" t="s">
        <v>1</v>
      </c>
      <c r="Z17" s="173" t="s">
        <v>1</v>
      </c>
      <c r="AA17" s="173">
        <v>2.22</v>
      </c>
      <c r="AB17" s="173" t="s">
        <v>1</v>
      </c>
      <c r="AC17" s="173" t="s">
        <v>1</v>
      </c>
    </row>
    <row r="18" spans="1:29" ht="13.5">
      <c r="A18" s="177" t="s">
        <v>30</v>
      </c>
      <c r="B18" s="177"/>
      <c r="C18" s="173" t="s">
        <v>1</v>
      </c>
      <c r="D18" s="173">
        <v>8.14</v>
      </c>
      <c r="E18" s="173" t="s">
        <v>1</v>
      </c>
      <c r="F18" s="173">
        <v>8.51</v>
      </c>
      <c r="G18" s="173" t="s">
        <v>1</v>
      </c>
      <c r="H18" s="173" t="s">
        <v>1</v>
      </c>
      <c r="I18" s="173" t="s">
        <v>1</v>
      </c>
      <c r="J18" s="173" t="s">
        <v>1</v>
      </c>
      <c r="K18" s="173">
        <v>10.21</v>
      </c>
      <c r="L18" s="173" t="s">
        <v>1</v>
      </c>
      <c r="M18" s="173" t="s">
        <v>1</v>
      </c>
      <c r="N18" s="173" t="s">
        <v>1</v>
      </c>
      <c r="O18" s="173" t="s">
        <v>1</v>
      </c>
      <c r="P18" s="173">
        <v>11.51</v>
      </c>
      <c r="Q18" s="173" t="s">
        <v>1</v>
      </c>
      <c r="R18" s="173" t="s">
        <v>1</v>
      </c>
      <c r="S18" s="173" t="s">
        <v>1</v>
      </c>
      <c r="T18" s="173" t="s">
        <v>1</v>
      </c>
      <c r="U18" s="173" t="s">
        <v>1</v>
      </c>
      <c r="V18" s="173">
        <v>1.51</v>
      </c>
      <c r="W18" s="173" t="s">
        <v>1</v>
      </c>
      <c r="X18" s="173" t="s">
        <v>1</v>
      </c>
      <c r="Y18" s="173" t="s">
        <v>1</v>
      </c>
      <c r="Z18" s="173" t="s">
        <v>1</v>
      </c>
      <c r="AA18" s="173">
        <v>2.25</v>
      </c>
      <c r="AB18" s="173" t="s">
        <v>1</v>
      </c>
      <c r="AC18" s="173" t="s">
        <v>1</v>
      </c>
    </row>
    <row r="19" spans="1:29" ht="13.5">
      <c r="A19" s="178" t="s">
        <v>29</v>
      </c>
      <c r="B19" s="178"/>
      <c r="C19" s="174" t="s">
        <v>1</v>
      </c>
      <c r="D19" s="174">
        <v>8.17</v>
      </c>
      <c r="E19" s="174" t="s">
        <v>1</v>
      </c>
      <c r="F19" s="174">
        <v>8.54</v>
      </c>
      <c r="G19" s="174" t="s">
        <v>1</v>
      </c>
      <c r="H19" s="174" t="s">
        <v>1</v>
      </c>
      <c r="I19" s="174" t="s">
        <v>1</v>
      </c>
      <c r="J19" s="174" t="s">
        <v>1</v>
      </c>
      <c r="K19" s="174">
        <v>10.24</v>
      </c>
      <c r="L19" s="174" t="s">
        <v>1</v>
      </c>
      <c r="M19" s="174" t="s">
        <v>1</v>
      </c>
      <c r="N19" s="174" t="s">
        <v>1</v>
      </c>
      <c r="O19" s="174" t="s">
        <v>1</v>
      </c>
      <c r="P19" s="174">
        <v>11.54</v>
      </c>
      <c r="Q19" s="174" t="s">
        <v>1</v>
      </c>
      <c r="R19" s="174" t="s">
        <v>1</v>
      </c>
      <c r="S19" s="174" t="s">
        <v>1</v>
      </c>
      <c r="T19" s="174" t="s">
        <v>1</v>
      </c>
      <c r="U19" s="174" t="s">
        <v>1</v>
      </c>
      <c r="V19" s="174">
        <v>1.54</v>
      </c>
      <c r="W19" s="174" t="s">
        <v>1</v>
      </c>
      <c r="X19" s="174" t="s">
        <v>1</v>
      </c>
      <c r="Y19" s="174" t="s">
        <v>1</v>
      </c>
      <c r="Z19" s="174" t="s">
        <v>1</v>
      </c>
      <c r="AA19" s="174">
        <v>2.27</v>
      </c>
      <c r="AB19" s="174" t="s">
        <v>1</v>
      </c>
      <c r="AC19" s="174" t="s">
        <v>1</v>
      </c>
    </row>
    <row r="20" spans="1:29" ht="13.5">
      <c r="A20" s="177" t="s">
        <v>28</v>
      </c>
      <c r="B20" s="177"/>
      <c r="C20" s="173" t="s">
        <v>1</v>
      </c>
      <c r="D20" s="173">
        <v>8.2</v>
      </c>
      <c r="E20" s="173" t="s">
        <v>1</v>
      </c>
      <c r="F20" s="173">
        <v>8.57</v>
      </c>
      <c r="G20" s="173" t="s">
        <v>1</v>
      </c>
      <c r="H20" s="173" t="s">
        <v>1</v>
      </c>
      <c r="I20" s="173" t="s">
        <v>1</v>
      </c>
      <c r="J20" s="173" t="s">
        <v>1</v>
      </c>
      <c r="K20" s="173">
        <v>10.27</v>
      </c>
      <c r="L20" s="173" t="s">
        <v>1</v>
      </c>
      <c r="M20" s="173" t="s">
        <v>1</v>
      </c>
      <c r="N20" s="173" t="s">
        <v>1</v>
      </c>
      <c r="O20" s="173" t="s">
        <v>1</v>
      </c>
      <c r="P20" s="173">
        <v>11.57</v>
      </c>
      <c r="Q20" s="173" t="s">
        <v>1</v>
      </c>
      <c r="R20" s="173" t="s">
        <v>1</v>
      </c>
      <c r="S20" s="173" t="s">
        <v>1</v>
      </c>
      <c r="T20" s="173" t="s">
        <v>1</v>
      </c>
      <c r="U20" s="173" t="s">
        <v>1</v>
      </c>
      <c r="V20" s="173">
        <v>1.57</v>
      </c>
      <c r="W20" s="173" t="s">
        <v>1</v>
      </c>
      <c r="X20" s="173" t="s">
        <v>1</v>
      </c>
      <c r="Y20" s="173" t="s">
        <v>1</v>
      </c>
      <c r="Z20" s="173" t="s">
        <v>1</v>
      </c>
      <c r="AA20" s="173">
        <v>2.3</v>
      </c>
      <c r="AB20" s="173" t="s">
        <v>1</v>
      </c>
      <c r="AC20" s="173" t="s">
        <v>1</v>
      </c>
    </row>
    <row r="21" spans="1:29" ht="13.5">
      <c r="A21" s="177" t="s">
        <v>27</v>
      </c>
      <c r="B21" s="177"/>
      <c r="C21" s="173">
        <v>8.1</v>
      </c>
      <c r="D21" s="173">
        <v>8.24</v>
      </c>
      <c r="E21" s="173">
        <v>8.4</v>
      </c>
      <c r="F21" s="173">
        <v>9.01</v>
      </c>
      <c r="G21" s="173" t="s">
        <v>1</v>
      </c>
      <c r="H21" s="173">
        <v>9.15</v>
      </c>
      <c r="I21" s="173" t="s">
        <v>1</v>
      </c>
      <c r="J21" s="173">
        <v>9.4</v>
      </c>
      <c r="K21" s="173">
        <v>10.31</v>
      </c>
      <c r="L21" s="173">
        <v>10.34</v>
      </c>
      <c r="M21" s="173">
        <v>10.53</v>
      </c>
      <c r="N21" s="173" t="s">
        <v>1</v>
      </c>
      <c r="O21" s="173">
        <v>11</v>
      </c>
      <c r="P21" s="173">
        <v>12.01</v>
      </c>
      <c r="Q21" s="173" t="s">
        <v>1</v>
      </c>
      <c r="R21" s="173" t="s">
        <v>1</v>
      </c>
      <c r="S21" s="173">
        <v>12.53</v>
      </c>
      <c r="T21" s="173" t="s">
        <v>1</v>
      </c>
      <c r="U21" s="173">
        <v>1</v>
      </c>
      <c r="V21" s="173">
        <v>2.01</v>
      </c>
      <c r="W21" s="173" t="s">
        <v>1</v>
      </c>
      <c r="X21" s="173">
        <v>2.04</v>
      </c>
      <c r="Y21" s="173" t="s">
        <v>1</v>
      </c>
      <c r="Z21" s="173" t="s">
        <v>1</v>
      </c>
      <c r="AA21" s="173">
        <v>2.34</v>
      </c>
      <c r="AB21" s="173">
        <v>2.53</v>
      </c>
      <c r="AC21" s="173">
        <v>2.55</v>
      </c>
    </row>
    <row r="22" spans="1:29" ht="13.5">
      <c r="A22" s="178" t="s">
        <v>26</v>
      </c>
      <c r="B22" s="178"/>
      <c r="C22" s="174">
        <v>8.12</v>
      </c>
      <c r="D22" s="174">
        <v>8.26</v>
      </c>
      <c r="E22" s="174">
        <v>8.42</v>
      </c>
      <c r="F22" s="174" t="s">
        <v>1</v>
      </c>
      <c r="G22" s="174" t="s">
        <v>1</v>
      </c>
      <c r="H22" s="174">
        <v>9.17</v>
      </c>
      <c r="I22" s="174" t="s">
        <v>1</v>
      </c>
      <c r="J22" s="174">
        <v>9.42</v>
      </c>
      <c r="K22" s="174" t="s">
        <v>1</v>
      </c>
      <c r="L22" s="174">
        <v>10.36</v>
      </c>
      <c r="M22" s="174" t="s">
        <v>1</v>
      </c>
      <c r="N22" s="174" t="s">
        <v>1</v>
      </c>
      <c r="O22" s="174">
        <v>11.02</v>
      </c>
      <c r="P22" s="174">
        <v>12.03</v>
      </c>
      <c r="Q22" s="174" t="s">
        <v>1</v>
      </c>
      <c r="R22" s="174" t="s">
        <v>1</v>
      </c>
      <c r="S22" s="174" t="s">
        <v>1</v>
      </c>
      <c r="T22" s="174" t="s">
        <v>1</v>
      </c>
      <c r="U22" s="174">
        <v>1.02</v>
      </c>
      <c r="V22" s="174" t="s">
        <v>1</v>
      </c>
      <c r="W22" s="174" t="s">
        <v>1</v>
      </c>
      <c r="X22" s="174">
        <v>2.06</v>
      </c>
      <c r="Y22" s="174" t="s">
        <v>1</v>
      </c>
      <c r="Z22" s="174" t="s">
        <v>1</v>
      </c>
      <c r="AA22" s="174">
        <v>2.36</v>
      </c>
      <c r="AB22" s="174" t="s">
        <v>1</v>
      </c>
      <c r="AC22" s="174">
        <v>2.57</v>
      </c>
    </row>
    <row r="23" spans="1:29" ht="13.5">
      <c r="A23" s="177" t="s">
        <v>25</v>
      </c>
      <c r="B23" s="177"/>
      <c r="C23" s="173">
        <v>8.14</v>
      </c>
      <c r="D23" s="173">
        <v>8.28</v>
      </c>
      <c r="E23" s="173">
        <v>8.44</v>
      </c>
      <c r="F23" s="173" t="s">
        <v>1</v>
      </c>
      <c r="G23" s="173" t="s">
        <v>1</v>
      </c>
      <c r="H23" s="173">
        <v>9.19</v>
      </c>
      <c r="I23" s="173" t="s">
        <v>1</v>
      </c>
      <c r="J23" s="173">
        <v>9.44</v>
      </c>
      <c r="K23" s="173" t="s">
        <v>1</v>
      </c>
      <c r="L23" s="173">
        <v>10.38</v>
      </c>
      <c r="M23" s="173" t="s">
        <v>1</v>
      </c>
      <c r="N23" s="173" t="s">
        <v>1</v>
      </c>
      <c r="O23" s="173">
        <v>11.04</v>
      </c>
      <c r="P23" s="173">
        <v>12.05</v>
      </c>
      <c r="Q23" s="173" t="s">
        <v>1</v>
      </c>
      <c r="R23" s="173" t="s">
        <v>1</v>
      </c>
      <c r="S23" s="173" t="s">
        <v>1</v>
      </c>
      <c r="T23" s="173" t="s">
        <v>1</v>
      </c>
      <c r="U23" s="173">
        <v>1.04</v>
      </c>
      <c r="V23" s="173" t="s">
        <v>1</v>
      </c>
      <c r="W23" s="173" t="s">
        <v>1</v>
      </c>
      <c r="X23" s="173">
        <v>2.08</v>
      </c>
      <c r="Y23" s="173" t="s">
        <v>1</v>
      </c>
      <c r="Z23" s="173" t="s">
        <v>1</v>
      </c>
      <c r="AA23" s="173">
        <v>2.38</v>
      </c>
      <c r="AB23" s="173" t="s">
        <v>1</v>
      </c>
      <c r="AC23" s="173">
        <v>2.59</v>
      </c>
    </row>
    <row r="24" spans="1:29" ht="13.5">
      <c r="A24" s="177" t="s">
        <v>24</v>
      </c>
      <c r="B24" s="177"/>
      <c r="C24" s="173">
        <v>8.16</v>
      </c>
      <c r="D24" s="173">
        <v>8.3</v>
      </c>
      <c r="E24" s="173">
        <v>8.46</v>
      </c>
      <c r="F24" s="173" t="s">
        <v>1</v>
      </c>
      <c r="G24" s="173" t="s">
        <v>1</v>
      </c>
      <c r="H24" s="173">
        <v>9.21</v>
      </c>
      <c r="I24" s="173" t="s">
        <v>1</v>
      </c>
      <c r="J24" s="173">
        <v>9.46</v>
      </c>
      <c r="K24" s="173" t="s">
        <v>1</v>
      </c>
      <c r="L24" s="173">
        <v>10.4</v>
      </c>
      <c r="M24" s="173" t="s">
        <v>1</v>
      </c>
      <c r="N24" s="173" t="s">
        <v>1</v>
      </c>
      <c r="O24" s="173">
        <v>11.06</v>
      </c>
      <c r="P24" s="173">
        <v>12.07</v>
      </c>
      <c r="Q24" s="173" t="s">
        <v>1</v>
      </c>
      <c r="R24" s="173" t="s">
        <v>1</v>
      </c>
      <c r="S24" s="173" t="s">
        <v>1</v>
      </c>
      <c r="T24" s="173" t="s">
        <v>1</v>
      </c>
      <c r="U24" s="173">
        <v>1.06</v>
      </c>
      <c r="V24" s="173" t="s">
        <v>1</v>
      </c>
      <c r="W24" s="173" t="s">
        <v>1</v>
      </c>
      <c r="X24" s="173">
        <v>2.1</v>
      </c>
      <c r="Y24" s="173" t="s">
        <v>1</v>
      </c>
      <c r="Z24" s="173" t="s">
        <v>1</v>
      </c>
      <c r="AA24" s="173">
        <v>2.4</v>
      </c>
      <c r="AB24" s="173" t="s">
        <v>1</v>
      </c>
      <c r="AC24" s="173">
        <v>3.01</v>
      </c>
    </row>
    <row r="25" spans="1:29" ht="13.5">
      <c r="A25" s="178" t="s">
        <v>23</v>
      </c>
      <c r="B25" s="178"/>
      <c r="C25" s="174">
        <v>8.19</v>
      </c>
      <c r="D25" s="174">
        <v>8.33</v>
      </c>
      <c r="E25" s="174">
        <v>8.49</v>
      </c>
      <c r="F25" s="174" t="s">
        <v>1</v>
      </c>
      <c r="G25" s="174" t="s">
        <v>1</v>
      </c>
      <c r="H25" s="174">
        <v>9.24</v>
      </c>
      <c r="I25" s="174" t="s">
        <v>1</v>
      </c>
      <c r="J25" s="174">
        <v>9.49</v>
      </c>
      <c r="K25" s="174" t="s">
        <v>1</v>
      </c>
      <c r="L25" s="174">
        <v>10.43</v>
      </c>
      <c r="M25" s="174" t="s">
        <v>1</v>
      </c>
      <c r="N25" s="174" t="s">
        <v>1</v>
      </c>
      <c r="O25" s="174">
        <v>11.09</v>
      </c>
      <c r="P25" s="174">
        <v>12.1</v>
      </c>
      <c r="Q25" s="174" t="s">
        <v>1</v>
      </c>
      <c r="R25" s="174" t="s">
        <v>1</v>
      </c>
      <c r="S25" s="174" t="s">
        <v>1</v>
      </c>
      <c r="T25" s="174" t="s">
        <v>1</v>
      </c>
      <c r="U25" s="174">
        <v>1.09</v>
      </c>
      <c r="V25" s="174" t="s">
        <v>1</v>
      </c>
      <c r="W25" s="174" t="s">
        <v>1</v>
      </c>
      <c r="X25" s="174">
        <v>2.13</v>
      </c>
      <c r="Y25" s="174" t="s">
        <v>1</v>
      </c>
      <c r="Z25" s="174" t="s">
        <v>1</v>
      </c>
      <c r="AA25" s="174">
        <v>2.43</v>
      </c>
      <c r="AB25" s="174" t="s">
        <v>1</v>
      </c>
      <c r="AC25" s="174">
        <v>3.04</v>
      </c>
    </row>
    <row r="26" spans="1:29" ht="13.5">
      <c r="A26" s="177" t="s">
        <v>22</v>
      </c>
      <c r="B26" s="177"/>
      <c r="C26" s="173">
        <v>8.2</v>
      </c>
      <c r="D26" s="173">
        <v>8.34</v>
      </c>
      <c r="E26" s="173">
        <v>8.5</v>
      </c>
      <c r="F26" s="173" t="s">
        <v>1</v>
      </c>
      <c r="G26" s="173" t="s">
        <v>1</v>
      </c>
      <c r="H26" s="173">
        <v>9.25</v>
      </c>
      <c r="I26" s="173" t="s">
        <v>1</v>
      </c>
      <c r="J26" s="173">
        <v>9.5</v>
      </c>
      <c r="K26" s="173" t="s">
        <v>1</v>
      </c>
      <c r="L26" s="173">
        <v>10.44</v>
      </c>
      <c r="M26" s="173" t="s">
        <v>1</v>
      </c>
      <c r="N26" s="173" t="s">
        <v>1</v>
      </c>
      <c r="O26" s="173">
        <v>11.1</v>
      </c>
      <c r="P26" s="173">
        <v>12.11</v>
      </c>
      <c r="Q26" s="173" t="s">
        <v>1</v>
      </c>
      <c r="R26" s="173" t="s">
        <v>1</v>
      </c>
      <c r="S26" s="173" t="s">
        <v>1</v>
      </c>
      <c r="T26" s="173" t="s">
        <v>1</v>
      </c>
      <c r="U26" s="173">
        <v>1.1</v>
      </c>
      <c r="V26" s="173" t="s">
        <v>1</v>
      </c>
      <c r="W26" s="173" t="s">
        <v>1</v>
      </c>
      <c r="X26" s="173">
        <v>2.14</v>
      </c>
      <c r="Y26" s="173" t="s">
        <v>1</v>
      </c>
      <c r="Z26" s="173" t="s">
        <v>1</v>
      </c>
      <c r="AA26" s="173">
        <v>2.44</v>
      </c>
      <c r="AB26" s="173" t="s">
        <v>1</v>
      </c>
      <c r="AC26" s="173">
        <v>3.05</v>
      </c>
    </row>
    <row r="27" spans="1:29" ht="13.5">
      <c r="A27" s="177" t="s">
        <v>21</v>
      </c>
      <c r="B27" s="177"/>
      <c r="C27" s="173">
        <v>8.22</v>
      </c>
      <c r="D27" s="173">
        <v>8.36</v>
      </c>
      <c r="E27" s="173">
        <v>8.52</v>
      </c>
      <c r="F27" s="173" t="s">
        <v>1</v>
      </c>
      <c r="G27" s="173" t="s">
        <v>1</v>
      </c>
      <c r="H27" s="173">
        <v>9.27</v>
      </c>
      <c r="I27" s="173" t="s">
        <v>1</v>
      </c>
      <c r="J27" s="173">
        <v>9.52</v>
      </c>
      <c r="K27" s="173" t="s">
        <v>1</v>
      </c>
      <c r="L27" s="173">
        <v>10.46</v>
      </c>
      <c r="M27" s="173" t="s">
        <v>1</v>
      </c>
      <c r="N27" s="173" t="s">
        <v>1</v>
      </c>
      <c r="O27" s="173">
        <v>11.12</v>
      </c>
      <c r="P27" s="173">
        <v>12.13</v>
      </c>
      <c r="Q27" s="173" t="s">
        <v>1</v>
      </c>
      <c r="R27" s="173" t="s">
        <v>1</v>
      </c>
      <c r="S27" s="173" t="s">
        <v>1</v>
      </c>
      <c r="T27" s="173" t="s">
        <v>1</v>
      </c>
      <c r="U27" s="173">
        <v>1.12</v>
      </c>
      <c r="V27" s="173" t="s">
        <v>1</v>
      </c>
      <c r="W27" s="173" t="s">
        <v>1</v>
      </c>
      <c r="X27" s="173">
        <v>2.16</v>
      </c>
      <c r="Y27" s="173" t="s">
        <v>1</v>
      </c>
      <c r="Z27" s="173" t="s">
        <v>1</v>
      </c>
      <c r="AA27" s="173">
        <v>2.46</v>
      </c>
      <c r="AB27" s="173" t="s">
        <v>1</v>
      </c>
      <c r="AC27" s="173">
        <v>3.07</v>
      </c>
    </row>
    <row r="28" spans="1:29" ht="13.5">
      <c r="A28" s="178" t="s">
        <v>20</v>
      </c>
      <c r="B28" s="178"/>
      <c r="C28" s="174">
        <v>8.25</v>
      </c>
      <c r="D28" s="174">
        <v>8.39</v>
      </c>
      <c r="E28" s="174">
        <v>8.55</v>
      </c>
      <c r="F28" s="174">
        <v>9.1</v>
      </c>
      <c r="G28" s="174" t="s">
        <v>1</v>
      </c>
      <c r="H28" s="174">
        <v>9.3</v>
      </c>
      <c r="I28" s="174" t="s">
        <v>1</v>
      </c>
      <c r="J28" s="174">
        <v>9.55</v>
      </c>
      <c r="K28" s="174">
        <v>10.39</v>
      </c>
      <c r="L28" s="174">
        <v>10.49</v>
      </c>
      <c r="M28" s="174">
        <v>11.01</v>
      </c>
      <c r="N28" s="174" t="s">
        <v>1</v>
      </c>
      <c r="O28" s="174">
        <v>11.15</v>
      </c>
      <c r="P28" s="174">
        <v>12.16</v>
      </c>
      <c r="Q28" s="174" t="s">
        <v>1</v>
      </c>
      <c r="R28" s="174" t="s">
        <v>1</v>
      </c>
      <c r="S28" s="174">
        <v>1.01</v>
      </c>
      <c r="T28" s="174" t="s">
        <v>1</v>
      </c>
      <c r="U28" s="174">
        <v>1.15</v>
      </c>
      <c r="V28" s="174">
        <v>2.09</v>
      </c>
      <c r="W28" s="174" t="s">
        <v>1</v>
      </c>
      <c r="X28" s="174">
        <v>2.19</v>
      </c>
      <c r="Y28" s="174" t="s">
        <v>1</v>
      </c>
      <c r="Z28" s="174" t="s">
        <v>1</v>
      </c>
      <c r="AA28" s="174">
        <v>2.49</v>
      </c>
      <c r="AB28" s="174">
        <v>3.01</v>
      </c>
      <c r="AC28" s="174">
        <v>3.1</v>
      </c>
    </row>
    <row r="29" spans="1:29" ht="13.5">
      <c r="A29" s="177" t="s">
        <v>19</v>
      </c>
      <c r="B29" s="177"/>
      <c r="C29" s="173">
        <v>8.29</v>
      </c>
      <c r="D29" s="173">
        <v>8.43</v>
      </c>
      <c r="E29" s="173">
        <v>8.59</v>
      </c>
      <c r="F29" s="173">
        <v>9.13</v>
      </c>
      <c r="G29" s="173">
        <v>9.21</v>
      </c>
      <c r="H29" s="173">
        <v>9.35</v>
      </c>
      <c r="I29" s="173" t="s">
        <v>1</v>
      </c>
      <c r="J29" s="173">
        <v>9.59</v>
      </c>
      <c r="K29" s="173">
        <v>10.43</v>
      </c>
      <c r="L29" s="173">
        <v>10.53</v>
      </c>
      <c r="M29" s="173">
        <v>11.05</v>
      </c>
      <c r="N29" s="173" t="s">
        <v>1</v>
      </c>
      <c r="O29" s="173">
        <v>11.19</v>
      </c>
      <c r="P29" s="173">
        <v>12.2</v>
      </c>
      <c r="Q29" s="173" t="s">
        <v>1</v>
      </c>
      <c r="R29" s="173">
        <v>12.23</v>
      </c>
      <c r="S29" s="173">
        <v>1.05</v>
      </c>
      <c r="T29" s="173" t="s">
        <v>1</v>
      </c>
      <c r="U29" s="173">
        <v>1.19</v>
      </c>
      <c r="V29" s="173">
        <v>2.12</v>
      </c>
      <c r="W29" s="173">
        <v>2.17</v>
      </c>
      <c r="X29" s="173">
        <v>2.23</v>
      </c>
      <c r="Y29" s="173">
        <v>2.39</v>
      </c>
      <c r="Z29" s="173" t="s">
        <v>1</v>
      </c>
      <c r="AA29" s="173">
        <v>2.53</v>
      </c>
      <c r="AB29" s="173">
        <v>3.05</v>
      </c>
      <c r="AC29" s="173">
        <v>3.14</v>
      </c>
    </row>
    <row r="30" spans="1:29" ht="13.5">
      <c r="A30" s="177" t="s">
        <v>18</v>
      </c>
      <c r="B30" s="177"/>
      <c r="C30" s="173">
        <v>8.31</v>
      </c>
      <c r="D30" s="173">
        <v>8.45</v>
      </c>
      <c r="E30" s="173">
        <v>9.01</v>
      </c>
      <c r="F30" s="173" t="s">
        <v>1</v>
      </c>
      <c r="G30" s="173">
        <v>9.23</v>
      </c>
      <c r="H30" s="173">
        <v>9.37</v>
      </c>
      <c r="I30" s="173" t="s">
        <v>1</v>
      </c>
      <c r="J30" s="173">
        <v>10.01</v>
      </c>
      <c r="K30" s="173">
        <v>10.45</v>
      </c>
      <c r="L30" s="173">
        <v>10.55</v>
      </c>
      <c r="M30" s="173">
        <v>11.07</v>
      </c>
      <c r="N30" s="173" t="s">
        <v>1</v>
      </c>
      <c r="O30" s="173">
        <v>11.21</v>
      </c>
      <c r="P30" s="173">
        <v>12.22</v>
      </c>
      <c r="Q30" s="173" t="s">
        <v>1</v>
      </c>
      <c r="R30" s="173">
        <v>12.25</v>
      </c>
      <c r="S30" s="173">
        <v>1.07</v>
      </c>
      <c r="T30" s="173" t="s">
        <v>1</v>
      </c>
      <c r="U30" s="173">
        <v>1.21</v>
      </c>
      <c r="V30" s="173" t="s">
        <v>1</v>
      </c>
      <c r="W30" s="173">
        <v>2.19</v>
      </c>
      <c r="X30" s="173">
        <v>2.25</v>
      </c>
      <c r="Y30" s="173">
        <v>2.41</v>
      </c>
      <c r="Z30" s="173" t="s">
        <v>1</v>
      </c>
      <c r="AA30" s="173">
        <v>2.55</v>
      </c>
      <c r="AB30" s="173">
        <v>3.07</v>
      </c>
      <c r="AC30" s="173">
        <v>3.16</v>
      </c>
    </row>
    <row r="31" spans="1:29" ht="13.5">
      <c r="A31" s="178" t="s">
        <v>17</v>
      </c>
      <c r="B31" s="178"/>
      <c r="C31" s="174">
        <v>8.34</v>
      </c>
      <c r="D31" s="174" t="s">
        <v>1</v>
      </c>
      <c r="E31" s="174">
        <v>9.04</v>
      </c>
      <c r="F31" s="174" t="s">
        <v>1</v>
      </c>
      <c r="G31" s="174" t="s">
        <v>1</v>
      </c>
      <c r="H31" s="174" t="s">
        <v>1</v>
      </c>
      <c r="I31" s="174" t="s">
        <v>1</v>
      </c>
      <c r="J31" s="174">
        <v>10.04</v>
      </c>
      <c r="K31" s="174" t="s">
        <v>1</v>
      </c>
      <c r="L31" s="174">
        <v>10.58</v>
      </c>
      <c r="M31" s="174" t="s">
        <v>1</v>
      </c>
      <c r="N31" s="174" t="s">
        <v>1</v>
      </c>
      <c r="O31" s="174">
        <v>11.24</v>
      </c>
      <c r="P31" s="174" t="s">
        <v>1</v>
      </c>
      <c r="Q31" s="174" t="s">
        <v>1</v>
      </c>
      <c r="R31" s="174">
        <v>12.28</v>
      </c>
      <c r="S31" s="174" t="s">
        <v>1</v>
      </c>
      <c r="T31" s="174" t="s">
        <v>1</v>
      </c>
      <c r="U31" s="174">
        <v>1.24</v>
      </c>
      <c r="V31" s="174" t="s">
        <v>1</v>
      </c>
      <c r="W31" s="174" t="s">
        <v>1</v>
      </c>
      <c r="X31" s="174">
        <v>2.28</v>
      </c>
      <c r="Y31" s="174" t="s">
        <v>1</v>
      </c>
      <c r="Z31" s="174" t="s">
        <v>1</v>
      </c>
      <c r="AA31" s="174">
        <v>2.58</v>
      </c>
      <c r="AB31" s="174" t="s">
        <v>1</v>
      </c>
      <c r="AC31" s="174">
        <v>3.19</v>
      </c>
    </row>
    <row r="32" spans="1:29" ht="13.5">
      <c r="A32" s="177" t="s">
        <v>16</v>
      </c>
      <c r="B32" s="177"/>
      <c r="C32" s="173">
        <v>8.36</v>
      </c>
      <c r="D32" s="173" t="s">
        <v>1</v>
      </c>
      <c r="E32" s="173">
        <v>9.06</v>
      </c>
      <c r="F32" s="173" t="s">
        <v>1</v>
      </c>
      <c r="G32" s="173" t="s">
        <v>1</v>
      </c>
      <c r="H32" s="173" t="s">
        <v>1</v>
      </c>
      <c r="I32" s="173" t="s">
        <v>1</v>
      </c>
      <c r="J32" s="173">
        <v>10.06</v>
      </c>
      <c r="K32" s="173" t="s">
        <v>1</v>
      </c>
      <c r="L32" s="173">
        <v>11</v>
      </c>
      <c r="M32" s="173" t="s">
        <v>1</v>
      </c>
      <c r="N32" s="173" t="s">
        <v>1</v>
      </c>
      <c r="O32" s="173">
        <v>11.26</v>
      </c>
      <c r="P32" s="173" t="s">
        <v>1</v>
      </c>
      <c r="Q32" s="173" t="s">
        <v>1</v>
      </c>
      <c r="R32" s="173">
        <v>12.3</v>
      </c>
      <c r="S32" s="173" t="s">
        <v>1</v>
      </c>
      <c r="T32" s="173" t="s">
        <v>1</v>
      </c>
      <c r="U32" s="173">
        <v>1.26</v>
      </c>
      <c r="V32" s="173" t="s">
        <v>1</v>
      </c>
      <c r="W32" s="173" t="s">
        <v>1</v>
      </c>
      <c r="X32" s="173">
        <v>2.3</v>
      </c>
      <c r="Y32" s="173" t="s">
        <v>1</v>
      </c>
      <c r="Z32" s="173" t="s">
        <v>1</v>
      </c>
      <c r="AA32" s="173">
        <v>3</v>
      </c>
      <c r="AB32" s="173" t="s">
        <v>1</v>
      </c>
      <c r="AC32" s="173">
        <v>3.21</v>
      </c>
    </row>
    <row r="33" spans="1:29" ht="13.5">
      <c r="A33" s="177" t="s">
        <v>15</v>
      </c>
      <c r="B33" s="177"/>
      <c r="C33" s="173">
        <v>8.38</v>
      </c>
      <c r="D33" s="173" t="s">
        <v>1</v>
      </c>
      <c r="E33" s="173">
        <v>9.08</v>
      </c>
      <c r="F33" s="173" t="s">
        <v>1</v>
      </c>
      <c r="G33" s="173" t="s">
        <v>1</v>
      </c>
      <c r="H33" s="173" t="s">
        <v>1</v>
      </c>
      <c r="I33" s="173" t="s">
        <v>1</v>
      </c>
      <c r="J33" s="173">
        <v>10.08</v>
      </c>
      <c r="K33" s="173" t="s">
        <v>1</v>
      </c>
      <c r="L33" s="173">
        <v>11.02</v>
      </c>
      <c r="M33" s="173" t="s">
        <v>1</v>
      </c>
      <c r="N33" s="173" t="s">
        <v>1</v>
      </c>
      <c r="O33" s="173">
        <v>11.28</v>
      </c>
      <c r="P33" s="173" t="s">
        <v>1</v>
      </c>
      <c r="Q33" s="173" t="s">
        <v>1</v>
      </c>
      <c r="R33" s="173">
        <v>12.32</v>
      </c>
      <c r="S33" s="173" t="s">
        <v>1</v>
      </c>
      <c r="T33" s="173" t="s">
        <v>1</v>
      </c>
      <c r="U33" s="173">
        <v>1.28</v>
      </c>
      <c r="V33" s="173" t="s">
        <v>1</v>
      </c>
      <c r="W33" s="173" t="s">
        <v>1</v>
      </c>
      <c r="X33" s="173">
        <v>2.32</v>
      </c>
      <c r="Y33" s="173" t="s">
        <v>1</v>
      </c>
      <c r="Z33" s="173" t="s">
        <v>1</v>
      </c>
      <c r="AA33" s="173">
        <v>3.02</v>
      </c>
      <c r="AB33" s="173" t="s">
        <v>1</v>
      </c>
      <c r="AC33" s="173">
        <v>3.23</v>
      </c>
    </row>
    <row r="34" spans="1:29" ht="13.5">
      <c r="A34" s="178" t="s">
        <v>14</v>
      </c>
      <c r="B34" s="178"/>
      <c r="C34" s="174">
        <v>8.4</v>
      </c>
      <c r="D34" s="174" t="s">
        <v>1</v>
      </c>
      <c r="E34" s="174">
        <v>9.1</v>
      </c>
      <c r="F34" s="174" t="s">
        <v>1</v>
      </c>
      <c r="G34" s="174" t="s">
        <v>1</v>
      </c>
      <c r="H34" s="174" t="s">
        <v>1</v>
      </c>
      <c r="I34" s="174" t="s">
        <v>1</v>
      </c>
      <c r="J34" s="174">
        <v>10.1</v>
      </c>
      <c r="K34" s="174" t="s">
        <v>1</v>
      </c>
      <c r="L34" s="174">
        <v>11.04</v>
      </c>
      <c r="M34" s="174" t="s">
        <v>1</v>
      </c>
      <c r="N34" s="174" t="s">
        <v>1</v>
      </c>
      <c r="O34" s="174">
        <v>11.3</v>
      </c>
      <c r="P34" s="174" t="s">
        <v>1</v>
      </c>
      <c r="Q34" s="174" t="s">
        <v>1</v>
      </c>
      <c r="R34" s="174">
        <v>12.35</v>
      </c>
      <c r="S34" s="174" t="s">
        <v>1</v>
      </c>
      <c r="T34" s="174" t="s">
        <v>1</v>
      </c>
      <c r="U34" s="174">
        <v>1.3</v>
      </c>
      <c r="V34" s="174" t="s">
        <v>1</v>
      </c>
      <c r="W34" s="174" t="s">
        <v>1</v>
      </c>
      <c r="X34" s="174">
        <v>2.34</v>
      </c>
      <c r="Y34" s="174" t="s">
        <v>1</v>
      </c>
      <c r="Z34" s="174" t="s">
        <v>1</v>
      </c>
      <c r="AA34" s="174">
        <v>3.04</v>
      </c>
      <c r="AB34" s="174" t="s">
        <v>1</v>
      </c>
      <c r="AC34" s="174">
        <v>3.25</v>
      </c>
    </row>
    <row r="35" spans="1:29" ht="13.5">
      <c r="A35" s="177" t="s">
        <v>13</v>
      </c>
      <c r="B35" s="177"/>
      <c r="C35" s="173" t="s">
        <v>1</v>
      </c>
      <c r="D35" s="173">
        <v>8.5</v>
      </c>
      <c r="E35" s="173" t="s">
        <v>1</v>
      </c>
      <c r="F35" s="173" t="s">
        <v>1</v>
      </c>
      <c r="G35" s="173">
        <v>9.28</v>
      </c>
      <c r="H35" s="173">
        <v>9.43</v>
      </c>
      <c r="I35" s="173" t="s">
        <v>1</v>
      </c>
      <c r="J35" s="173" t="s">
        <v>1</v>
      </c>
      <c r="K35" s="173">
        <v>10.5</v>
      </c>
      <c r="L35" s="173" t="s">
        <v>1</v>
      </c>
      <c r="M35" s="173">
        <v>11.12</v>
      </c>
      <c r="N35" s="173" t="s">
        <v>1</v>
      </c>
      <c r="O35" s="173" t="s">
        <v>1</v>
      </c>
      <c r="P35" s="173">
        <v>12.27</v>
      </c>
      <c r="Q35" s="173" t="s">
        <v>1</v>
      </c>
      <c r="R35" s="173" t="s">
        <v>1</v>
      </c>
      <c r="S35" s="173">
        <v>1.12</v>
      </c>
      <c r="T35" s="173" t="s">
        <v>1</v>
      </c>
      <c r="U35" s="173" t="s">
        <v>1</v>
      </c>
      <c r="V35" s="173" t="s">
        <v>1</v>
      </c>
      <c r="W35" s="173">
        <v>2.28</v>
      </c>
      <c r="X35" s="173" t="s">
        <v>1</v>
      </c>
      <c r="Y35" s="173">
        <v>2.46</v>
      </c>
      <c r="Z35" s="173" t="s">
        <v>1</v>
      </c>
      <c r="AA35" s="173" t="s">
        <v>1</v>
      </c>
      <c r="AB35" s="173">
        <v>3.12</v>
      </c>
      <c r="AC35" s="173" t="s">
        <v>1</v>
      </c>
    </row>
    <row r="36" spans="1:29" ht="13.5">
      <c r="A36" s="177" t="s">
        <v>12</v>
      </c>
      <c r="B36" s="177"/>
      <c r="C36" s="173" t="s">
        <v>1</v>
      </c>
      <c r="D36" s="173" t="s">
        <v>1</v>
      </c>
      <c r="E36" s="173" t="s">
        <v>1</v>
      </c>
      <c r="F36" s="173" t="s">
        <v>1</v>
      </c>
      <c r="G36" s="173">
        <v>9.32</v>
      </c>
      <c r="H36" s="173">
        <v>9.46</v>
      </c>
      <c r="I36" s="173" t="s">
        <v>1</v>
      </c>
      <c r="J36" s="173" t="s">
        <v>1</v>
      </c>
      <c r="K36" s="173" t="s">
        <v>1</v>
      </c>
      <c r="L36" s="173" t="s">
        <v>1</v>
      </c>
      <c r="M36" s="173" t="s">
        <v>1</v>
      </c>
      <c r="N36" s="173" t="s">
        <v>1</v>
      </c>
      <c r="O36" s="173" t="s">
        <v>1</v>
      </c>
      <c r="P36" s="173">
        <v>12.31</v>
      </c>
      <c r="Q36" s="173" t="s">
        <v>1</v>
      </c>
      <c r="R36" s="173" t="s">
        <v>1</v>
      </c>
      <c r="S36" s="173" t="s">
        <v>1</v>
      </c>
      <c r="T36" s="173" t="s">
        <v>1</v>
      </c>
      <c r="U36" s="173" t="s">
        <v>1</v>
      </c>
      <c r="V36" s="173" t="s">
        <v>1</v>
      </c>
      <c r="W36" s="173">
        <v>2.32</v>
      </c>
      <c r="X36" s="173" t="s">
        <v>1</v>
      </c>
      <c r="Y36" s="173" t="s">
        <v>1</v>
      </c>
      <c r="Z36" s="173" t="s">
        <v>1</v>
      </c>
      <c r="AA36" s="173" t="s">
        <v>1</v>
      </c>
      <c r="AB36" s="173" t="s">
        <v>1</v>
      </c>
      <c r="AC36" s="173" t="s">
        <v>1</v>
      </c>
    </row>
    <row r="37" spans="1:29" ht="13.5">
      <c r="A37" s="178" t="s">
        <v>11</v>
      </c>
      <c r="B37" s="178"/>
      <c r="C37" s="174" t="s">
        <v>1</v>
      </c>
      <c r="D37" s="174">
        <v>8.57</v>
      </c>
      <c r="E37" s="174" t="s">
        <v>1</v>
      </c>
      <c r="F37" s="174" t="s">
        <v>1</v>
      </c>
      <c r="G37" s="174">
        <v>9.36</v>
      </c>
      <c r="H37" s="174">
        <v>9.5</v>
      </c>
      <c r="I37" s="174">
        <v>9.55</v>
      </c>
      <c r="J37" s="174" t="s">
        <v>1</v>
      </c>
      <c r="K37" s="174">
        <v>10.58</v>
      </c>
      <c r="L37" s="174" t="s">
        <v>1</v>
      </c>
      <c r="M37" s="174">
        <v>11.2</v>
      </c>
      <c r="N37" s="174" t="s">
        <v>1</v>
      </c>
      <c r="O37" s="174" t="s">
        <v>1</v>
      </c>
      <c r="P37" s="174">
        <v>12.35</v>
      </c>
      <c r="Q37" s="174">
        <v>12.37</v>
      </c>
      <c r="R37" s="174" t="s">
        <v>1</v>
      </c>
      <c r="S37" s="174">
        <v>1.2</v>
      </c>
      <c r="T37" s="174">
        <v>1.25</v>
      </c>
      <c r="U37" s="174" t="s">
        <v>1</v>
      </c>
      <c r="V37" s="174" t="s">
        <v>1</v>
      </c>
      <c r="W37" s="174">
        <v>2.36</v>
      </c>
      <c r="X37" s="174" t="s">
        <v>1</v>
      </c>
      <c r="Y37" s="174">
        <v>3.22</v>
      </c>
      <c r="Z37" s="174">
        <v>3.58</v>
      </c>
      <c r="AA37" s="174" t="s">
        <v>1</v>
      </c>
      <c r="AB37" s="174">
        <v>3.19</v>
      </c>
      <c r="AC37" s="174" t="s">
        <v>1</v>
      </c>
    </row>
    <row r="38" spans="1:29" ht="13.5">
      <c r="A38" s="177" t="s">
        <v>10</v>
      </c>
      <c r="B38" s="177"/>
      <c r="C38" s="173" t="s">
        <v>1</v>
      </c>
      <c r="D38" s="173" t="s">
        <v>1</v>
      </c>
      <c r="E38" s="173" t="s">
        <v>1</v>
      </c>
      <c r="F38" s="173" t="s">
        <v>1</v>
      </c>
      <c r="G38" s="173">
        <v>9.43</v>
      </c>
      <c r="H38" s="173" t="s">
        <v>1</v>
      </c>
      <c r="I38" s="173">
        <v>10.03</v>
      </c>
      <c r="J38" s="173" t="s">
        <v>1</v>
      </c>
      <c r="K38" s="173" t="s">
        <v>1</v>
      </c>
      <c r="L38" s="173" t="s">
        <v>1</v>
      </c>
      <c r="M38" s="173">
        <v>11.26</v>
      </c>
      <c r="N38" s="173" t="s">
        <v>1</v>
      </c>
      <c r="O38" s="173" t="s">
        <v>1</v>
      </c>
      <c r="P38" s="173" t="s">
        <v>1</v>
      </c>
      <c r="Q38" s="173">
        <v>12.44</v>
      </c>
      <c r="R38" s="173" t="s">
        <v>1</v>
      </c>
      <c r="S38" s="173" t="s">
        <v>1</v>
      </c>
      <c r="T38" s="173">
        <v>1.32</v>
      </c>
      <c r="U38" s="173" t="s">
        <v>1</v>
      </c>
      <c r="V38" s="173" t="s">
        <v>1</v>
      </c>
      <c r="W38" s="173">
        <v>2.43</v>
      </c>
      <c r="X38" s="173" t="s">
        <v>1</v>
      </c>
      <c r="Y38" s="173">
        <v>3.3</v>
      </c>
      <c r="Z38" s="173">
        <v>4.1</v>
      </c>
      <c r="AA38" s="173" t="s">
        <v>1</v>
      </c>
      <c r="AB38" s="173" t="s">
        <v>1</v>
      </c>
      <c r="AC38" s="173" t="s">
        <v>1</v>
      </c>
    </row>
    <row r="39" spans="1:29" ht="13.5">
      <c r="A39" s="177" t="s">
        <v>9</v>
      </c>
      <c r="B39" s="177"/>
      <c r="C39" s="173" t="s">
        <v>1</v>
      </c>
      <c r="D39" s="173" t="s">
        <v>1</v>
      </c>
      <c r="E39" s="173" t="s">
        <v>1</v>
      </c>
      <c r="F39" s="173" t="s">
        <v>1</v>
      </c>
      <c r="G39" s="173">
        <v>9.46</v>
      </c>
      <c r="H39" s="173" t="s">
        <v>1</v>
      </c>
      <c r="I39" s="173">
        <v>10.06</v>
      </c>
      <c r="J39" s="173" t="s">
        <v>1</v>
      </c>
      <c r="K39" s="173" t="s">
        <v>1</v>
      </c>
      <c r="L39" s="173" t="s">
        <v>1</v>
      </c>
      <c r="M39" s="173">
        <v>11.29</v>
      </c>
      <c r="N39" s="173" t="s">
        <v>1</v>
      </c>
      <c r="O39" s="173" t="s">
        <v>1</v>
      </c>
      <c r="P39" s="173" t="s">
        <v>1</v>
      </c>
      <c r="Q39" s="173">
        <v>12.46</v>
      </c>
      <c r="R39" s="173" t="s">
        <v>1</v>
      </c>
      <c r="S39" s="173" t="s">
        <v>1</v>
      </c>
      <c r="T39" s="173">
        <v>1.35</v>
      </c>
      <c r="U39" s="173" t="s">
        <v>1</v>
      </c>
      <c r="V39" s="173" t="s">
        <v>1</v>
      </c>
      <c r="W39" s="173">
        <v>2.46</v>
      </c>
      <c r="X39" s="173" t="s">
        <v>1</v>
      </c>
      <c r="Y39" s="173">
        <v>3.33</v>
      </c>
      <c r="Z39" s="173">
        <v>4.13</v>
      </c>
      <c r="AA39" s="173" t="s">
        <v>1</v>
      </c>
      <c r="AB39" s="173" t="s">
        <v>1</v>
      </c>
      <c r="AC39" s="173" t="s">
        <v>1</v>
      </c>
    </row>
    <row r="40" spans="1:29" ht="13.5">
      <c r="A40" s="178" t="s">
        <v>8</v>
      </c>
      <c r="B40" s="178"/>
      <c r="C40" s="174" t="s">
        <v>1</v>
      </c>
      <c r="D40" s="174" t="s">
        <v>1</v>
      </c>
      <c r="E40" s="174" t="s">
        <v>1</v>
      </c>
      <c r="F40" s="174" t="s">
        <v>1</v>
      </c>
      <c r="G40" s="174">
        <v>9.51</v>
      </c>
      <c r="H40" s="174" t="s">
        <v>1</v>
      </c>
      <c r="I40" s="174">
        <v>10.15</v>
      </c>
      <c r="J40" s="174" t="s">
        <v>1</v>
      </c>
      <c r="K40" s="174" t="s">
        <v>1</v>
      </c>
      <c r="L40" s="174" t="s">
        <v>1</v>
      </c>
      <c r="M40" s="174">
        <v>11.33</v>
      </c>
      <c r="N40" s="174" t="s">
        <v>1</v>
      </c>
      <c r="O40" s="174" t="s">
        <v>1</v>
      </c>
      <c r="P40" s="174" t="s">
        <v>1</v>
      </c>
      <c r="Q40" s="174">
        <v>12.51</v>
      </c>
      <c r="R40" s="174" t="s">
        <v>1</v>
      </c>
      <c r="S40" s="174" t="s">
        <v>1</v>
      </c>
      <c r="T40" s="174">
        <v>1.4</v>
      </c>
      <c r="U40" s="174" t="s">
        <v>1</v>
      </c>
      <c r="V40" s="174" t="s">
        <v>1</v>
      </c>
      <c r="W40" s="174">
        <v>2.51</v>
      </c>
      <c r="X40" s="174" t="s">
        <v>1</v>
      </c>
      <c r="Y40" s="174">
        <v>3.38</v>
      </c>
      <c r="Z40" s="174">
        <v>4.18</v>
      </c>
      <c r="AA40" s="174" t="s">
        <v>1</v>
      </c>
      <c r="AB40" s="174" t="s">
        <v>1</v>
      </c>
      <c r="AC40" s="174" t="s">
        <v>1</v>
      </c>
    </row>
    <row r="41" spans="1:29" ht="13.5">
      <c r="A41" s="177" t="s">
        <v>7</v>
      </c>
      <c r="B41" s="177"/>
      <c r="C41" s="173" t="s">
        <v>1</v>
      </c>
      <c r="D41" s="173" t="s">
        <v>1</v>
      </c>
      <c r="E41" s="173" t="s">
        <v>1</v>
      </c>
      <c r="F41" s="173" t="s">
        <v>1</v>
      </c>
      <c r="G41" s="173">
        <v>9.54</v>
      </c>
      <c r="H41" s="173" t="s">
        <v>1</v>
      </c>
      <c r="I41" s="173">
        <v>10.18</v>
      </c>
      <c r="J41" s="173" t="s">
        <v>1</v>
      </c>
      <c r="K41" s="173" t="s">
        <v>1</v>
      </c>
      <c r="L41" s="173" t="s">
        <v>1</v>
      </c>
      <c r="M41" s="173">
        <v>11.36</v>
      </c>
      <c r="N41" s="173" t="s">
        <v>1</v>
      </c>
      <c r="O41" s="173" t="s">
        <v>1</v>
      </c>
      <c r="P41" s="173" t="s">
        <v>1</v>
      </c>
      <c r="Q41" s="173">
        <v>12.54</v>
      </c>
      <c r="R41" s="173" t="s">
        <v>1</v>
      </c>
      <c r="S41" s="173" t="s">
        <v>1</v>
      </c>
      <c r="T41" s="173">
        <v>1.43</v>
      </c>
      <c r="U41" s="173" t="s">
        <v>1</v>
      </c>
      <c r="V41" s="173" t="s">
        <v>1</v>
      </c>
      <c r="W41" s="173">
        <v>2.54</v>
      </c>
      <c r="X41" s="173" t="s">
        <v>1</v>
      </c>
      <c r="Y41" s="173">
        <v>3.41</v>
      </c>
      <c r="Z41" s="173">
        <v>4.21</v>
      </c>
      <c r="AA41" s="173" t="s">
        <v>1</v>
      </c>
      <c r="AB41" s="173" t="s">
        <v>1</v>
      </c>
      <c r="AC41" s="173" t="s">
        <v>1</v>
      </c>
    </row>
    <row r="42" spans="1:29" ht="13.5">
      <c r="A42" s="177" t="s">
        <v>6</v>
      </c>
      <c r="B42" s="177"/>
      <c r="C42" s="173" t="s">
        <v>1</v>
      </c>
      <c r="D42" s="173" t="s">
        <v>1</v>
      </c>
      <c r="E42" s="173" t="s">
        <v>1</v>
      </c>
      <c r="F42" s="173" t="s">
        <v>1</v>
      </c>
      <c r="G42" s="173">
        <v>9.59</v>
      </c>
      <c r="H42" s="173" t="s">
        <v>1</v>
      </c>
      <c r="I42" s="173">
        <v>10.23</v>
      </c>
      <c r="J42" s="173" t="s">
        <v>1</v>
      </c>
      <c r="K42" s="173" t="s">
        <v>1</v>
      </c>
      <c r="L42" s="173" t="s">
        <v>1</v>
      </c>
      <c r="M42" s="173">
        <v>11.45</v>
      </c>
      <c r="N42" s="173" t="s">
        <v>1</v>
      </c>
      <c r="O42" s="173" t="s">
        <v>1</v>
      </c>
      <c r="P42" s="173" t="s">
        <v>1</v>
      </c>
      <c r="Q42" s="173">
        <v>12.59</v>
      </c>
      <c r="R42" s="173" t="s">
        <v>1</v>
      </c>
      <c r="S42" s="173" t="s">
        <v>1</v>
      </c>
      <c r="T42" s="173">
        <v>1.48</v>
      </c>
      <c r="U42" s="173" t="s">
        <v>1</v>
      </c>
      <c r="V42" s="173" t="s">
        <v>1</v>
      </c>
      <c r="W42" s="173">
        <v>2.59</v>
      </c>
      <c r="X42" s="173" t="s">
        <v>1</v>
      </c>
      <c r="Y42" s="173">
        <v>3.46</v>
      </c>
      <c r="Z42" s="173">
        <v>4.26</v>
      </c>
      <c r="AA42" s="173" t="s">
        <v>1</v>
      </c>
      <c r="AB42" s="173" t="s">
        <v>1</v>
      </c>
      <c r="AC42" s="173" t="s">
        <v>1</v>
      </c>
    </row>
    <row r="43" spans="1:29" ht="13.5">
      <c r="A43" s="178" t="s">
        <v>4</v>
      </c>
      <c r="B43" s="178"/>
      <c r="C43" s="174" t="s">
        <v>1</v>
      </c>
      <c r="D43" s="174" t="s">
        <v>1</v>
      </c>
      <c r="E43" s="174" t="s">
        <v>1</v>
      </c>
      <c r="F43" s="174" t="s">
        <v>1</v>
      </c>
      <c r="G43" s="174">
        <v>10.01</v>
      </c>
      <c r="H43" s="174" t="s">
        <v>1</v>
      </c>
      <c r="I43" s="174">
        <v>10.25</v>
      </c>
      <c r="J43" s="174" t="s">
        <v>1</v>
      </c>
      <c r="K43" s="174" t="s">
        <v>1</v>
      </c>
      <c r="L43" s="174" t="s">
        <v>1</v>
      </c>
      <c r="M43" s="174">
        <v>11.48</v>
      </c>
      <c r="N43" s="174" t="s">
        <v>1</v>
      </c>
      <c r="O43" s="174" t="s">
        <v>1</v>
      </c>
      <c r="P43" s="174" t="s">
        <v>1</v>
      </c>
      <c r="Q43" s="174">
        <v>1.01</v>
      </c>
      <c r="R43" s="174" t="s">
        <v>1</v>
      </c>
      <c r="S43" s="174" t="s">
        <v>1</v>
      </c>
      <c r="T43" s="174">
        <v>1.5</v>
      </c>
      <c r="U43" s="174" t="s">
        <v>1</v>
      </c>
      <c r="V43" s="174" t="s">
        <v>1</v>
      </c>
      <c r="W43" s="174">
        <v>3.02</v>
      </c>
      <c r="X43" s="174" t="s">
        <v>1</v>
      </c>
      <c r="Y43" s="174">
        <v>3.48</v>
      </c>
      <c r="Z43" s="174">
        <v>4.28</v>
      </c>
      <c r="AA43" s="174" t="s">
        <v>1</v>
      </c>
      <c r="AB43" s="174" t="s">
        <v>1</v>
      </c>
      <c r="AC43" s="174" t="s">
        <v>1</v>
      </c>
    </row>
    <row r="44" spans="1:29" ht="13.5">
      <c r="A44" s="177" t="s">
        <v>5</v>
      </c>
      <c r="B44" s="177"/>
      <c r="C44" s="173" t="s">
        <v>1</v>
      </c>
      <c r="D44" s="173" t="s">
        <v>1</v>
      </c>
      <c r="E44" s="173" t="s">
        <v>1</v>
      </c>
      <c r="F44" s="173" t="s">
        <v>1</v>
      </c>
      <c r="G44" s="173" t="s">
        <v>1</v>
      </c>
      <c r="H44" s="173" t="s">
        <v>1</v>
      </c>
      <c r="I44" s="173">
        <v>10.26</v>
      </c>
      <c r="J44" s="173" t="s">
        <v>1</v>
      </c>
      <c r="K44" s="173" t="s">
        <v>1</v>
      </c>
      <c r="L44" s="173" t="s">
        <v>1</v>
      </c>
      <c r="M44" s="173" t="s">
        <v>1</v>
      </c>
      <c r="N44" s="173">
        <v>12.01</v>
      </c>
      <c r="O44" s="173" t="s">
        <v>1</v>
      </c>
      <c r="P44" s="173" t="s">
        <v>1</v>
      </c>
      <c r="Q44" s="173" t="s">
        <v>1</v>
      </c>
      <c r="R44" s="173" t="s">
        <v>1</v>
      </c>
      <c r="S44" s="173" t="s">
        <v>1</v>
      </c>
      <c r="T44" s="173">
        <v>1.57</v>
      </c>
      <c r="U44" s="173" t="s">
        <v>1</v>
      </c>
      <c r="V44" s="173" t="s">
        <v>1</v>
      </c>
      <c r="W44" s="173" t="s">
        <v>1</v>
      </c>
      <c r="X44" s="173" t="s">
        <v>1</v>
      </c>
      <c r="Y44" s="173">
        <v>3.49</v>
      </c>
      <c r="Z44" s="173" t="s">
        <v>1</v>
      </c>
      <c r="AA44" s="173" t="s">
        <v>1</v>
      </c>
      <c r="AB44" s="173" t="s">
        <v>1</v>
      </c>
      <c r="AC44" s="173" t="s">
        <v>1</v>
      </c>
    </row>
    <row r="45" spans="1:29" ht="13.5">
      <c r="A45" s="177" t="s">
        <v>3</v>
      </c>
      <c r="B45" s="177"/>
      <c r="C45" s="173" t="s">
        <v>1</v>
      </c>
      <c r="D45" s="173" t="s">
        <v>1</v>
      </c>
      <c r="E45" s="173" t="s">
        <v>1</v>
      </c>
      <c r="F45" s="173" t="s">
        <v>1</v>
      </c>
      <c r="G45" s="173" t="s">
        <v>1</v>
      </c>
      <c r="H45" s="173" t="s">
        <v>1</v>
      </c>
      <c r="I45" s="173">
        <v>10.35</v>
      </c>
      <c r="J45" s="173" t="s">
        <v>1</v>
      </c>
      <c r="K45" s="173" t="s">
        <v>1</v>
      </c>
      <c r="L45" s="173" t="s">
        <v>1</v>
      </c>
      <c r="M45" s="173" t="s">
        <v>1</v>
      </c>
      <c r="N45" s="173">
        <v>12.1</v>
      </c>
      <c r="O45" s="173" t="s">
        <v>1</v>
      </c>
      <c r="P45" s="173" t="s">
        <v>1</v>
      </c>
      <c r="Q45" s="173" t="s">
        <v>1</v>
      </c>
      <c r="R45" s="173" t="s">
        <v>1</v>
      </c>
      <c r="S45" s="173" t="s">
        <v>1</v>
      </c>
      <c r="T45" s="173">
        <v>2.06</v>
      </c>
      <c r="U45" s="173" t="s">
        <v>1</v>
      </c>
      <c r="V45" s="173" t="s">
        <v>1</v>
      </c>
      <c r="W45" s="173" t="s">
        <v>1</v>
      </c>
      <c r="X45" s="173" t="s">
        <v>1</v>
      </c>
      <c r="Y45" s="173">
        <v>3.58</v>
      </c>
      <c r="Z45" s="173" t="s">
        <v>1</v>
      </c>
      <c r="AA45" s="173" t="s">
        <v>1</v>
      </c>
      <c r="AB45" s="173" t="s">
        <v>1</v>
      </c>
      <c r="AC45" s="173" t="s">
        <v>1</v>
      </c>
    </row>
    <row r="46" spans="1:29" ht="13.5">
      <c r="A46" s="178" t="s">
        <v>2</v>
      </c>
      <c r="B46" s="179">
        <v>7.5</v>
      </c>
      <c r="C46" s="175">
        <v>8.59</v>
      </c>
      <c r="D46" s="174" t="s">
        <v>1</v>
      </c>
      <c r="E46" s="174" t="s">
        <v>1</v>
      </c>
      <c r="F46" s="174" t="s">
        <v>1</v>
      </c>
      <c r="G46" s="174" t="s">
        <v>1</v>
      </c>
      <c r="H46" s="174" t="s">
        <v>1</v>
      </c>
      <c r="I46" s="174">
        <v>10.44</v>
      </c>
      <c r="J46" s="174" t="s">
        <v>1</v>
      </c>
      <c r="K46" s="174" t="s">
        <v>1</v>
      </c>
      <c r="L46" s="174" t="s">
        <v>1</v>
      </c>
      <c r="M46" s="174" t="s">
        <v>1</v>
      </c>
      <c r="N46" s="174">
        <v>12.19</v>
      </c>
      <c r="O46" s="174" t="s">
        <v>1</v>
      </c>
      <c r="P46" s="174" t="s">
        <v>1</v>
      </c>
      <c r="Q46" s="174" t="s">
        <v>1</v>
      </c>
      <c r="R46" s="174" t="s">
        <v>1</v>
      </c>
      <c r="S46" s="174" t="s">
        <v>1</v>
      </c>
      <c r="T46" s="174">
        <v>2.15</v>
      </c>
      <c r="U46" s="174" t="s">
        <v>1</v>
      </c>
      <c r="V46" s="174" t="s">
        <v>1</v>
      </c>
      <c r="W46" s="174" t="s">
        <v>1</v>
      </c>
      <c r="X46" s="174" t="s">
        <v>1</v>
      </c>
      <c r="Y46" s="174">
        <v>4.07</v>
      </c>
      <c r="Z46" s="174" t="s">
        <v>1</v>
      </c>
      <c r="AA46" s="174" t="s">
        <v>1</v>
      </c>
      <c r="AB46" s="174" t="s">
        <v>1</v>
      </c>
      <c r="AC46" s="174" t="s">
        <v>1</v>
      </c>
    </row>
    <row r="47" spans="1:29" ht="13.5">
      <c r="A47" s="177" t="s">
        <v>0</v>
      </c>
      <c r="B47" s="180">
        <v>8</v>
      </c>
      <c r="C47" s="176">
        <v>9.09</v>
      </c>
      <c r="D47" s="173" t="s">
        <v>1</v>
      </c>
      <c r="E47" s="173" t="s">
        <v>1</v>
      </c>
      <c r="F47" s="173" t="s">
        <v>1</v>
      </c>
      <c r="G47" s="173" t="s">
        <v>1</v>
      </c>
      <c r="H47" s="173" t="s">
        <v>1</v>
      </c>
      <c r="I47" s="173">
        <v>10.55</v>
      </c>
      <c r="J47" s="173" t="s">
        <v>1</v>
      </c>
      <c r="K47" s="173" t="s">
        <v>1</v>
      </c>
      <c r="L47" s="173" t="s">
        <v>1</v>
      </c>
      <c r="M47" s="173" t="s">
        <v>1</v>
      </c>
      <c r="N47" s="173">
        <v>12.29</v>
      </c>
      <c r="O47" s="173" t="s">
        <v>1</v>
      </c>
      <c r="P47" s="173" t="s">
        <v>1</v>
      </c>
      <c r="Q47" s="173" t="s">
        <v>1</v>
      </c>
      <c r="R47" s="173" t="s">
        <v>1</v>
      </c>
      <c r="S47" s="173" t="s">
        <v>1</v>
      </c>
      <c r="T47" s="173">
        <v>2.25</v>
      </c>
      <c r="U47" s="173" t="s">
        <v>1</v>
      </c>
      <c r="V47" s="173" t="s">
        <v>1</v>
      </c>
      <c r="W47" s="173" t="s">
        <v>1</v>
      </c>
      <c r="X47" s="173" t="s">
        <v>1</v>
      </c>
      <c r="Y47" s="173">
        <v>4.17</v>
      </c>
      <c r="Z47" s="173" t="s">
        <v>1</v>
      </c>
      <c r="AA47" s="173" t="s">
        <v>1</v>
      </c>
      <c r="AB47" s="173" t="s">
        <v>1</v>
      </c>
      <c r="AC47" s="173" t="s">
        <v>1</v>
      </c>
    </row>
    <row r="48" spans="1:29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1:29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29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  <row r="51" spans="1:29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3:29" ht="12.75"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3:29" ht="12.75"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</sheetData>
  <printOptions horizontalCentered="1"/>
  <pageMargins left="0" right="0" top="0.3937007874015748" bottom="0" header="0" footer="0"/>
  <pageSetup fitToWidth="2" fitToHeight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workbookViewId="0" topLeftCell="A1">
      <selection activeCell="A1" sqref="A1:Z47"/>
    </sheetView>
  </sheetViews>
  <sheetFormatPr defaultColWidth="9.140625" defaultRowHeight="12.75"/>
  <cols>
    <col min="1" max="1" width="20.8515625" style="0" customWidth="1"/>
    <col min="2" max="26" width="6.28125" style="0" customWidth="1"/>
  </cols>
  <sheetData>
    <row r="1" spans="1:2" ht="18">
      <c r="A1" s="1" t="s">
        <v>205</v>
      </c>
      <c r="B1" s="1"/>
    </row>
    <row r="3" spans="1:26" ht="12.75">
      <c r="A3" s="181" t="s">
        <v>45</v>
      </c>
      <c r="B3" s="181"/>
      <c r="C3" s="182">
        <v>7.44</v>
      </c>
      <c r="D3" s="182" t="s">
        <v>1</v>
      </c>
      <c r="E3" s="182" t="s">
        <v>1</v>
      </c>
      <c r="F3" s="182">
        <v>8.44</v>
      </c>
      <c r="G3" s="182" t="s">
        <v>1</v>
      </c>
      <c r="H3" s="182">
        <v>9.44</v>
      </c>
      <c r="I3" s="182" t="s">
        <v>1</v>
      </c>
      <c r="J3" s="182" t="s">
        <v>1</v>
      </c>
      <c r="K3" s="182">
        <v>10.44</v>
      </c>
      <c r="L3" s="182" t="s">
        <v>1</v>
      </c>
      <c r="M3" s="182">
        <v>11.44</v>
      </c>
      <c r="N3" s="182" t="s">
        <v>1</v>
      </c>
      <c r="O3" s="182" t="s">
        <v>1</v>
      </c>
      <c r="P3" s="182">
        <v>12.44</v>
      </c>
      <c r="Q3" s="182" t="s">
        <v>1</v>
      </c>
      <c r="R3" s="182">
        <v>1.44</v>
      </c>
      <c r="S3" s="182" t="s">
        <v>1</v>
      </c>
      <c r="T3" s="182" t="s">
        <v>1</v>
      </c>
      <c r="U3" s="182">
        <v>2.44</v>
      </c>
      <c r="V3" s="182" t="s">
        <v>1</v>
      </c>
      <c r="W3" s="182">
        <v>3.44</v>
      </c>
      <c r="X3" s="182" t="s">
        <v>1</v>
      </c>
      <c r="Y3" s="182" t="s">
        <v>1</v>
      </c>
      <c r="Z3" s="182">
        <v>4.44</v>
      </c>
    </row>
    <row r="4" spans="1:26" ht="12.75">
      <c r="A4" s="183" t="s">
        <v>44</v>
      </c>
      <c r="B4" s="183"/>
      <c r="C4" s="184" t="s">
        <v>1</v>
      </c>
      <c r="D4" s="184" t="s">
        <v>1</v>
      </c>
      <c r="E4" s="184" t="s">
        <v>1</v>
      </c>
      <c r="F4" s="184" t="s">
        <v>1</v>
      </c>
      <c r="G4" s="184" t="s">
        <v>1</v>
      </c>
      <c r="H4" s="184" t="s">
        <v>1</v>
      </c>
      <c r="I4" s="184" t="s">
        <v>1</v>
      </c>
      <c r="J4" s="184" t="s">
        <v>1</v>
      </c>
      <c r="K4" s="184" t="s">
        <v>1</v>
      </c>
      <c r="L4" s="184" t="s">
        <v>1</v>
      </c>
      <c r="M4" s="184" t="s">
        <v>1</v>
      </c>
      <c r="N4" s="184" t="s">
        <v>1</v>
      </c>
      <c r="O4" s="184" t="s">
        <v>1</v>
      </c>
      <c r="P4" s="184" t="s">
        <v>1</v>
      </c>
      <c r="Q4" s="184" t="s">
        <v>1</v>
      </c>
      <c r="R4" s="184" t="s">
        <v>1</v>
      </c>
      <c r="S4" s="184" t="s">
        <v>1</v>
      </c>
      <c r="T4" s="184" t="s">
        <v>1</v>
      </c>
      <c r="U4" s="184" t="s">
        <v>1</v>
      </c>
      <c r="V4" s="184" t="s">
        <v>1</v>
      </c>
      <c r="W4" s="184" t="s">
        <v>1</v>
      </c>
      <c r="X4" s="184" t="s">
        <v>1</v>
      </c>
      <c r="Y4" s="184" t="s">
        <v>1</v>
      </c>
      <c r="Z4" s="184" t="s">
        <v>1</v>
      </c>
    </row>
    <row r="5" spans="1:26" ht="12.75">
      <c r="A5" s="181" t="s">
        <v>43</v>
      </c>
      <c r="B5" s="181"/>
      <c r="C5" s="182" t="s">
        <v>1</v>
      </c>
      <c r="D5" s="182" t="s">
        <v>1</v>
      </c>
      <c r="E5" s="182" t="s">
        <v>1</v>
      </c>
      <c r="F5" s="182" t="s">
        <v>1</v>
      </c>
      <c r="G5" s="182" t="s">
        <v>1</v>
      </c>
      <c r="H5" s="182" t="s">
        <v>1</v>
      </c>
      <c r="I5" s="182" t="s">
        <v>1</v>
      </c>
      <c r="J5" s="182" t="s">
        <v>1</v>
      </c>
      <c r="K5" s="182" t="s">
        <v>1</v>
      </c>
      <c r="L5" s="182" t="s">
        <v>1</v>
      </c>
      <c r="M5" s="182" t="s">
        <v>1</v>
      </c>
      <c r="N5" s="182" t="s">
        <v>1</v>
      </c>
      <c r="O5" s="182" t="s">
        <v>1</v>
      </c>
      <c r="P5" s="182" t="s">
        <v>1</v>
      </c>
      <c r="Q5" s="182" t="s">
        <v>1</v>
      </c>
      <c r="R5" s="182" t="s">
        <v>1</v>
      </c>
      <c r="S5" s="182" t="s">
        <v>1</v>
      </c>
      <c r="T5" s="182" t="s">
        <v>1</v>
      </c>
      <c r="U5" s="182" t="s">
        <v>1</v>
      </c>
      <c r="V5" s="182" t="s">
        <v>1</v>
      </c>
      <c r="W5" s="182" t="s">
        <v>1</v>
      </c>
      <c r="X5" s="182" t="s">
        <v>1</v>
      </c>
      <c r="Y5" s="182" t="s">
        <v>1</v>
      </c>
      <c r="Z5" s="182" t="s">
        <v>1</v>
      </c>
    </row>
    <row r="6" spans="1:26" ht="12.75">
      <c r="A6" s="181" t="s">
        <v>42</v>
      </c>
      <c r="B6" s="181"/>
      <c r="C6" s="182" t="s">
        <v>1</v>
      </c>
      <c r="D6" s="182" t="s">
        <v>1</v>
      </c>
      <c r="E6" s="182" t="s">
        <v>1</v>
      </c>
      <c r="F6" s="182" t="s">
        <v>1</v>
      </c>
      <c r="G6" s="182" t="s">
        <v>1</v>
      </c>
      <c r="H6" s="182" t="s">
        <v>1</v>
      </c>
      <c r="I6" s="182" t="s">
        <v>1</v>
      </c>
      <c r="J6" s="182" t="s">
        <v>1</v>
      </c>
      <c r="K6" s="182" t="s">
        <v>1</v>
      </c>
      <c r="L6" s="182" t="s">
        <v>1</v>
      </c>
      <c r="M6" s="182" t="s">
        <v>1</v>
      </c>
      <c r="N6" s="182" t="s">
        <v>1</v>
      </c>
      <c r="O6" s="182" t="s">
        <v>1</v>
      </c>
      <c r="P6" s="182" t="s">
        <v>1</v>
      </c>
      <c r="Q6" s="182" t="s">
        <v>1</v>
      </c>
      <c r="R6" s="182" t="s">
        <v>1</v>
      </c>
      <c r="S6" s="182" t="s">
        <v>1</v>
      </c>
      <c r="T6" s="182" t="s">
        <v>1</v>
      </c>
      <c r="U6" s="182" t="s">
        <v>1</v>
      </c>
      <c r="V6" s="182" t="s">
        <v>1</v>
      </c>
      <c r="W6" s="182" t="s">
        <v>1</v>
      </c>
      <c r="X6" s="182" t="s">
        <v>1</v>
      </c>
      <c r="Y6" s="182" t="s">
        <v>1</v>
      </c>
      <c r="Z6" s="182" t="s">
        <v>1</v>
      </c>
    </row>
    <row r="7" spans="1:26" ht="12.75">
      <c r="A7" s="183" t="s">
        <v>41</v>
      </c>
      <c r="B7" s="183"/>
      <c r="C7" s="184">
        <v>8.01</v>
      </c>
      <c r="D7" s="184" t="s">
        <v>1</v>
      </c>
      <c r="E7" s="184" t="s">
        <v>1</v>
      </c>
      <c r="F7" s="184">
        <v>9.02</v>
      </c>
      <c r="G7" s="184" t="s">
        <v>1</v>
      </c>
      <c r="H7" s="184">
        <v>10.02</v>
      </c>
      <c r="I7" s="184" t="s">
        <v>1</v>
      </c>
      <c r="J7" s="184" t="s">
        <v>1</v>
      </c>
      <c r="K7" s="184">
        <v>11.02</v>
      </c>
      <c r="L7" s="184" t="s">
        <v>1</v>
      </c>
      <c r="M7" s="184">
        <v>12.02</v>
      </c>
      <c r="N7" s="184" t="s">
        <v>1</v>
      </c>
      <c r="O7" s="184" t="s">
        <v>1</v>
      </c>
      <c r="P7" s="184">
        <v>1.02</v>
      </c>
      <c r="Q7" s="184" t="s">
        <v>1</v>
      </c>
      <c r="R7" s="184">
        <v>2.02</v>
      </c>
      <c r="S7" s="184" t="s">
        <v>1</v>
      </c>
      <c r="T7" s="184" t="s">
        <v>1</v>
      </c>
      <c r="U7" s="184">
        <v>3.02</v>
      </c>
      <c r="V7" s="184" t="s">
        <v>1</v>
      </c>
      <c r="W7" s="184">
        <v>4.02</v>
      </c>
      <c r="X7" s="184" t="s">
        <v>1</v>
      </c>
      <c r="Y7" s="184" t="s">
        <v>1</v>
      </c>
      <c r="Z7" s="184">
        <v>5.02</v>
      </c>
    </row>
    <row r="8" spans="1:26" ht="12.75">
      <c r="A8" s="181" t="s">
        <v>40</v>
      </c>
      <c r="B8" s="181"/>
      <c r="C8" s="182">
        <v>8.11</v>
      </c>
      <c r="D8" s="182" t="s">
        <v>1</v>
      </c>
      <c r="E8" s="182" t="s">
        <v>1</v>
      </c>
      <c r="F8" s="182">
        <v>9.12</v>
      </c>
      <c r="G8" s="182" t="s">
        <v>1</v>
      </c>
      <c r="H8" s="182">
        <v>10.12</v>
      </c>
      <c r="I8" s="182" t="s">
        <v>1</v>
      </c>
      <c r="J8" s="182" t="s">
        <v>1</v>
      </c>
      <c r="K8" s="182">
        <v>11.12</v>
      </c>
      <c r="L8" s="182" t="s">
        <v>1</v>
      </c>
      <c r="M8" s="182">
        <v>12.12</v>
      </c>
      <c r="N8" s="182" t="s">
        <v>1</v>
      </c>
      <c r="O8" s="182" t="s">
        <v>1</v>
      </c>
      <c r="P8" s="182">
        <v>1.12</v>
      </c>
      <c r="Q8" s="182" t="s">
        <v>1</v>
      </c>
      <c r="R8" s="182">
        <v>2.12</v>
      </c>
      <c r="S8" s="182" t="s">
        <v>1</v>
      </c>
      <c r="T8" s="182" t="s">
        <v>1</v>
      </c>
      <c r="U8" s="182">
        <v>3.12</v>
      </c>
      <c r="V8" s="182" t="s">
        <v>1</v>
      </c>
      <c r="W8" s="182">
        <v>4.12</v>
      </c>
      <c r="X8" s="182" t="s">
        <v>1</v>
      </c>
      <c r="Y8" s="182" t="s">
        <v>1</v>
      </c>
      <c r="Z8" s="182">
        <v>5.12</v>
      </c>
    </row>
    <row r="9" spans="1:26" ht="12.75">
      <c r="A9" s="181" t="s">
        <v>39</v>
      </c>
      <c r="B9" s="181"/>
      <c r="C9" s="182" t="s">
        <v>1</v>
      </c>
      <c r="D9" s="182" t="s">
        <v>1</v>
      </c>
      <c r="E9" s="182" t="s">
        <v>1</v>
      </c>
      <c r="F9" s="182" t="s">
        <v>1</v>
      </c>
      <c r="G9" s="182" t="s">
        <v>1</v>
      </c>
      <c r="H9" s="182" t="s">
        <v>1</v>
      </c>
      <c r="I9" s="182" t="s">
        <v>1</v>
      </c>
      <c r="J9" s="182" t="s">
        <v>1</v>
      </c>
      <c r="K9" s="182" t="s">
        <v>1</v>
      </c>
      <c r="L9" s="182" t="s">
        <v>1</v>
      </c>
      <c r="M9" s="182" t="s">
        <v>1</v>
      </c>
      <c r="N9" s="182" t="s">
        <v>1</v>
      </c>
      <c r="O9" s="182" t="s">
        <v>1</v>
      </c>
      <c r="P9" s="182" t="s">
        <v>1</v>
      </c>
      <c r="Q9" s="182" t="s">
        <v>1</v>
      </c>
      <c r="R9" s="182" t="s">
        <v>1</v>
      </c>
      <c r="S9" s="182" t="s">
        <v>1</v>
      </c>
      <c r="T9" s="182" t="s">
        <v>1</v>
      </c>
      <c r="U9" s="182" t="s">
        <v>1</v>
      </c>
      <c r="V9" s="182" t="s">
        <v>1</v>
      </c>
      <c r="W9" s="182" t="s">
        <v>1</v>
      </c>
      <c r="X9" s="182" t="s">
        <v>1</v>
      </c>
      <c r="Y9" s="182" t="s">
        <v>1</v>
      </c>
      <c r="Z9" s="182" t="s">
        <v>1</v>
      </c>
    </row>
    <row r="10" spans="1:26" ht="12.75">
      <c r="A10" s="183" t="s">
        <v>38</v>
      </c>
      <c r="B10" s="183"/>
      <c r="C10" s="184" t="s">
        <v>1</v>
      </c>
      <c r="D10" s="184" t="s">
        <v>1</v>
      </c>
      <c r="E10" s="184" t="s">
        <v>1</v>
      </c>
      <c r="F10" s="184" t="s">
        <v>1</v>
      </c>
      <c r="G10" s="184" t="s">
        <v>1</v>
      </c>
      <c r="H10" s="184" t="s">
        <v>1</v>
      </c>
      <c r="I10" s="184" t="s">
        <v>1</v>
      </c>
      <c r="J10" s="184" t="s">
        <v>1</v>
      </c>
      <c r="K10" s="184" t="s">
        <v>1</v>
      </c>
      <c r="L10" s="184" t="s">
        <v>1</v>
      </c>
      <c r="M10" s="184" t="s">
        <v>1</v>
      </c>
      <c r="N10" s="184" t="s">
        <v>1</v>
      </c>
      <c r="O10" s="184" t="s">
        <v>1</v>
      </c>
      <c r="P10" s="184" t="s">
        <v>1</v>
      </c>
      <c r="Q10" s="184" t="s">
        <v>1</v>
      </c>
      <c r="R10" s="184" t="s">
        <v>1</v>
      </c>
      <c r="S10" s="184" t="s">
        <v>1</v>
      </c>
      <c r="T10" s="184" t="s">
        <v>1</v>
      </c>
      <c r="U10" s="184" t="s">
        <v>1</v>
      </c>
      <c r="V10" s="184" t="s">
        <v>1</v>
      </c>
      <c r="W10" s="184" t="s">
        <v>1</v>
      </c>
      <c r="X10" s="184" t="s">
        <v>1</v>
      </c>
      <c r="Y10" s="184" t="s">
        <v>1</v>
      </c>
      <c r="Z10" s="184" t="s">
        <v>1</v>
      </c>
    </row>
    <row r="11" spans="1:26" ht="12.75">
      <c r="A11" s="181" t="s">
        <v>37</v>
      </c>
      <c r="B11" s="181"/>
      <c r="C11" s="182" t="s">
        <v>1</v>
      </c>
      <c r="D11" s="182" t="s">
        <v>1</v>
      </c>
      <c r="E11" s="182" t="s">
        <v>1</v>
      </c>
      <c r="F11" s="182" t="s">
        <v>1</v>
      </c>
      <c r="G11" s="182" t="s">
        <v>1</v>
      </c>
      <c r="H11" s="182" t="s">
        <v>1</v>
      </c>
      <c r="I11" s="182" t="s">
        <v>1</v>
      </c>
      <c r="J11" s="182" t="s">
        <v>1</v>
      </c>
      <c r="K11" s="182" t="s">
        <v>1</v>
      </c>
      <c r="L11" s="182" t="s">
        <v>1</v>
      </c>
      <c r="M11" s="182" t="s">
        <v>1</v>
      </c>
      <c r="N11" s="182" t="s">
        <v>1</v>
      </c>
      <c r="O11" s="182" t="s">
        <v>1</v>
      </c>
      <c r="P11" s="182" t="s">
        <v>1</v>
      </c>
      <c r="Q11" s="182" t="s">
        <v>1</v>
      </c>
      <c r="R11" s="182" t="s">
        <v>1</v>
      </c>
      <c r="S11" s="182" t="s">
        <v>1</v>
      </c>
      <c r="T11" s="182" t="s">
        <v>1</v>
      </c>
      <c r="U11" s="182" t="s">
        <v>1</v>
      </c>
      <c r="V11" s="182" t="s">
        <v>1</v>
      </c>
      <c r="W11" s="182" t="s">
        <v>1</v>
      </c>
      <c r="X11" s="182" t="s">
        <v>1</v>
      </c>
      <c r="Y11" s="182" t="s">
        <v>1</v>
      </c>
      <c r="Z11" s="182" t="s">
        <v>1</v>
      </c>
    </row>
    <row r="12" spans="1:26" ht="12.75">
      <c r="A12" s="181" t="s">
        <v>36</v>
      </c>
      <c r="B12" s="181"/>
      <c r="C12" s="182" t="s">
        <v>1</v>
      </c>
      <c r="D12" s="182" t="s">
        <v>1</v>
      </c>
      <c r="E12" s="182" t="s">
        <v>1</v>
      </c>
      <c r="F12" s="182">
        <v>9.24</v>
      </c>
      <c r="G12" s="182" t="s">
        <v>1</v>
      </c>
      <c r="H12" s="182" t="s">
        <v>1</v>
      </c>
      <c r="I12" s="182" t="s">
        <v>1</v>
      </c>
      <c r="J12" s="182" t="s">
        <v>1</v>
      </c>
      <c r="K12" s="182">
        <v>11.24</v>
      </c>
      <c r="L12" s="182" t="s">
        <v>1</v>
      </c>
      <c r="M12" s="182" t="s">
        <v>1</v>
      </c>
      <c r="N12" s="182" t="s">
        <v>1</v>
      </c>
      <c r="O12" s="182" t="s">
        <v>1</v>
      </c>
      <c r="P12" s="182">
        <v>1.24</v>
      </c>
      <c r="Q12" s="182" t="s">
        <v>1</v>
      </c>
      <c r="R12" s="182" t="s">
        <v>1</v>
      </c>
      <c r="S12" s="182" t="s">
        <v>1</v>
      </c>
      <c r="T12" s="182" t="s">
        <v>1</v>
      </c>
      <c r="U12" s="182">
        <v>3.24</v>
      </c>
      <c r="V12" s="182" t="s">
        <v>1</v>
      </c>
      <c r="W12" s="182" t="s">
        <v>1</v>
      </c>
      <c r="X12" s="182" t="s">
        <v>1</v>
      </c>
      <c r="Y12" s="182" t="s">
        <v>1</v>
      </c>
      <c r="Z12" s="182">
        <v>5.24</v>
      </c>
    </row>
    <row r="13" spans="1:26" ht="12.75">
      <c r="A13" s="183" t="s">
        <v>35</v>
      </c>
      <c r="B13" s="183"/>
      <c r="C13" s="184">
        <v>8.32</v>
      </c>
      <c r="D13" s="184" t="s">
        <v>1</v>
      </c>
      <c r="E13" s="184" t="s">
        <v>1</v>
      </c>
      <c r="F13" s="184">
        <v>9.33</v>
      </c>
      <c r="G13" s="184" t="s">
        <v>1</v>
      </c>
      <c r="H13" s="184">
        <v>10.33</v>
      </c>
      <c r="I13" s="184" t="s">
        <v>1</v>
      </c>
      <c r="J13" s="184" t="s">
        <v>1</v>
      </c>
      <c r="K13" s="184">
        <v>11.33</v>
      </c>
      <c r="L13" s="184" t="s">
        <v>1</v>
      </c>
      <c r="M13" s="184">
        <v>12.33</v>
      </c>
      <c r="N13" s="184" t="s">
        <v>1</v>
      </c>
      <c r="O13" s="184" t="s">
        <v>1</v>
      </c>
      <c r="P13" s="184">
        <v>1.33</v>
      </c>
      <c r="Q13" s="184" t="s">
        <v>1</v>
      </c>
      <c r="R13" s="184">
        <v>2.33</v>
      </c>
      <c r="S13" s="184" t="s">
        <v>1</v>
      </c>
      <c r="T13" s="184" t="s">
        <v>1</v>
      </c>
      <c r="U13" s="184">
        <v>3.33</v>
      </c>
      <c r="V13" s="184" t="s">
        <v>1</v>
      </c>
      <c r="W13" s="184">
        <v>4.33</v>
      </c>
      <c r="X13" s="184" t="s">
        <v>1</v>
      </c>
      <c r="Y13" s="184" t="s">
        <v>1</v>
      </c>
      <c r="Z13" s="184">
        <v>5.33</v>
      </c>
    </row>
    <row r="14" spans="1:26" ht="12.75">
      <c r="A14" s="181" t="s">
        <v>34</v>
      </c>
      <c r="B14" s="181"/>
      <c r="C14" s="182" t="s">
        <v>1</v>
      </c>
      <c r="D14" s="182" t="s">
        <v>1</v>
      </c>
      <c r="E14" s="182" t="s">
        <v>1</v>
      </c>
      <c r="F14" s="182">
        <v>9.4</v>
      </c>
      <c r="G14" s="182" t="s">
        <v>1</v>
      </c>
      <c r="H14" s="182" t="s">
        <v>1</v>
      </c>
      <c r="I14" s="182" t="s">
        <v>1</v>
      </c>
      <c r="J14" s="182" t="s">
        <v>1</v>
      </c>
      <c r="K14" s="182">
        <v>11.4</v>
      </c>
      <c r="L14" s="182" t="s">
        <v>1</v>
      </c>
      <c r="M14" s="182" t="s">
        <v>1</v>
      </c>
      <c r="N14" s="182" t="s">
        <v>1</v>
      </c>
      <c r="O14" s="182" t="s">
        <v>1</v>
      </c>
      <c r="P14" s="182">
        <v>1.4</v>
      </c>
      <c r="Q14" s="182" t="s">
        <v>1</v>
      </c>
      <c r="R14" s="182" t="s">
        <v>1</v>
      </c>
      <c r="S14" s="182" t="s">
        <v>1</v>
      </c>
      <c r="T14" s="182" t="s">
        <v>1</v>
      </c>
      <c r="U14" s="182">
        <v>3.4</v>
      </c>
      <c r="V14" s="182" t="s">
        <v>1</v>
      </c>
      <c r="W14" s="182" t="s">
        <v>1</v>
      </c>
      <c r="X14" s="182" t="s">
        <v>1</v>
      </c>
      <c r="Y14" s="182" t="s">
        <v>1</v>
      </c>
      <c r="Z14" s="182">
        <v>5.4</v>
      </c>
    </row>
    <row r="15" spans="1:26" ht="12.75">
      <c r="A15" s="181" t="s">
        <v>33</v>
      </c>
      <c r="B15" s="181"/>
      <c r="C15" s="182" t="s">
        <v>1</v>
      </c>
      <c r="D15" s="182" t="s">
        <v>1</v>
      </c>
      <c r="E15" s="182" t="s">
        <v>1</v>
      </c>
      <c r="F15" s="182">
        <v>9.45</v>
      </c>
      <c r="G15" s="182" t="s">
        <v>1</v>
      </c>
      <c r="H15" s="182" t="s">
        <v>1</v>
      </c>
      <c r="I15" s="182" t="s">
        <v>1</v>
      </c>
      <c r="J15" s="182" t="s">
        <v>1</v>
      </c>
      <c r="K15" s="182">
        <v>11.45</v>
      </c>
      <c r="L15" s="182" t="s">
        <v>1</v>
      </c>
      <c r="M15" s="182" t="s">
        <v>1</v>
      </c>
      <c r="N15" s="182" t="s">
        <v>1</v>
      </c>
      <c r="O15" s="182" t="s">
        <v>1</v>
      </c>
      <c r="P15" s="182">
        <v>1.45</v>
      </c>
      <c r="Q15" s="182" t="s">
        <v>1</v>
      </c>
      <c r="R15" s="182" t="s">
        <v>1</v>
      </c>
      <c r="S15" s="182" t="s">
        <v>1</v>
      </c>
      <c r="T15" s="182" t="s">
        <v>1</v>
      </c>
      <c r="U15" s="182">
        <v>3.45</v>
      </c>
      <c r="V15" s="182" t="s">
        <v>1</v>
      </c>
      <c r="W15" s="182" t="s">
        <v>1</v>
      </c>
      <c r="X15" s="182" t="s">
        <v>1</v>
      </c>
      <c r="Y15" s="182" t="s">
        <v>1</v>
      </c>
      <c r="Z15" s="182">
        <v>5.45</v>
      </c>
    </row>
    <row r="16" spans="1:26" ht="12.75">
      <c r="A16" s="183" t="s">
        <v>32</v>
      </c>
      <c r="B16" s="183"/>
      <c r="C16" s="184" t="s">
        <v>1</v>
      </c>
      <c r="D16" s="184" t="s">
        <v>1</v>
      </c>
      <c r="E16" s="184" t="s">
        <v>1</v>
      </c>
      <c r="F16" s="184">
        <v>9.49</v>
      </c>
      <c r="G16" s="184" t="s">
        <v>1</v>
      </c>
      <c r="H16" s="184" t="s">
        <v>1</v>
      </c>
      <c r="I16" s="184" t="s">
        <v>1</v>
      </c>
      <c r="J16" s="184" t="s">
        <v>1</v>
      </c>
      <c r="K16" s="184">
        <v>11.49</v>
      </c>
      <c r="L16" s="184" t="s">
        <v>1</v>
      </c>
      <c r="M16" s="184" t="s">
        <v>1</v>
      </c>
      <c r="N16" s="184" t="s">
        <v>1</v>
      </c>
      <c r="O16" s="184" t="s">
        <v>1</v>
      </c>
      <c r="P16" s="184">
        <v>1.49</v>
      </c>
      <c r="Q16" s="184" t="s">
        <v>1</v>
      </c>
      <c r="R16" s="184" t="s">
        <v>1</v>
      </c>
      <c r="S16" s="184" t="s">
        <v>1</v>
      </c>
      <c r="T16" s="184" t="s">
        <v>1</v>
      </c>
      <c r="U16" s="184">
        <v>3.49</v>
      </c>
      <c r="V16" s="184" t="s">
        <v>1</v>
      </c>
      <c r="W16" s="184" t="s">
        <v>1</v>
      </c>
      <c r="X16" s="184" t="s">
        <v>1</v>
      </c>
      <c r="Y16" s="184" t="s">
        <v>1</v>
      </c>
      <c r="Z16" s="184">
        <v>5.49</v>
      </c>
    </row>
    <row r="17" spans="1:26" ht="12.75">
      <c r="A17" s="181" t="s">
        <v>31</v>
      </c>
      <c r="B17" s="181"/>
      <c r="C17" s="182" t="s">
        <v>1</v>
      </c>
      <c r="D17" s="182" t="s">
        <v>1</v>
      </c>
      <c r="E17" s="182" t="s">
        <v>1</v>
      </c>
      <c r="F17" s="182">
        <v>9.54</v>
      </c>
      <c r="G17" s="182" t="s">
        <v>1</v>
      </c>
      <c r="H17" s="182" t="s">
        <v>1</v>
      </c>
      <c r="I17" s="182" t="s">
        <v>1</v>
      </c>
      <c r="J17" s="182" t="s">
        <v>1</v>
      </c>
      <c r="K17" s="182">
        <v>11.54</v>
      </c>
      <c r="L17" s="182" t="s">
        <v>1</v>
      </c>
      <c r="M17" s="182" t="s">
        <v>1</v>
      </c>
      <c r="N17" s="182" t="s">
        <v>1</v>
      </c>
      <c r="O17" s="182" t="s">
        <v>1</v>
      </c>
      <c r="P17" s="182">
        <v>1.54</v>
      </c>
      <c r="Q17" s="182" t="s">
        <v>1</v>
      </c>
      <c r="R17" s="182" t="s">
        <v>1</v>
      </c>
      <c r="S17" s="182" t="s">
        <v>1</v>
      </c>
      <c r="T17" s="182" t="s">
        <v>1</v>
      </c>
      <c r="U17" s="182">
        <v>3.54</v>
      </c>
      <c r="V17" s="182" t="s">
        <v>1</v>
      </c>
      <c r="W17" s="182" t="s">
        <v>1</v>
      </c>
      <c r="X17" s="182" t="s">
        <v>1</v>
      </c>
      <c r="Y17" s="182" t="s">
        <v>1</v>
      </c>
      <c r="Z17" s="182">
        <v>5.54</v>
      </c>
    </row>
    <row r="18" spans="1:26" ht="12.75">
      <c r="A18" s="181" t="s">
        <v>30</v>
      </c>
      <c r="B18" s="181"/>
      <c r="C18" s="182" t="s">
        <v>1</v>
      </c>
      <c r="D18" s="182" t="s">
        <v>1</v>
      </c>
      <c r="E18" s="182" t="s">
        <v>1</v>
      </c>
      <c r="F18" s="182">
        <v>9.57</v>
      </c>
      <c r="G18" s="182" t="s">
        <v>1</v>
      </c>
      <c r="H18" s="182" t="s">
        <v>1</v>
      </c>
      <c r="I18" s="182" t="s">
        <v>1</v>
      </c>
      <c r="J18" s="182" t="s">
        <v>1</v>
      </c>
      <c r="K18" s="182">
        <v>11.57</v>
      </c>
      <c r="L18" s="182" t="s">
        <v>1</v>
      </c>
      <c r="M18" s="182" t="s">
        <v>1</v>
      </c>
      <c r="N18" s="182" t="s">
        <v>1</v>
      </c>
      <c r="O18" s="182" t="s">
        <v>1</v>
      </c>
      <c r="P18" s="182">
        <v>1.57</v>
      </c>
      <c r="Q18" s="182" t="s">
        <v>1</v>
      </c>
      <c r="R18" s="182" t="s">
        <v>1</v>
      </c>
      <c r="S18" s="182" t="s">
        <v>1</v>
      </c>
      <c r="T18" s="182" t="s">
        <v>1</v>
      </c>
      <c r="U18" s="182">
        <v>3.57</v>
      </c>
      <c r="V18" s="182" t="s">
        <v>1</v>
      </c>
      <c r="W18" s="182" t="s">
        <v>1</v>
      </c>
      <c r="X18" s="182" t="s">
        <v>1</v>
      </c>
      <c r="Y18" s="182" t="s">
        <v>1</v>
      </c>
      <c r="Z18" s="182">
        <v>5.57</v>
      </c>
    </row>
    <row r="19" spans="1:26" ht="12.75">
      <c r="A19" s="183" t="s">
        <v>29</v>
      </c>
      <c r="B19" s="183"/>
      <c r="C19" s="184" t="s">
        <v>1</v>
      </c>
      <c r="D19" s="184" t="s">
        <v>1</v>
      </c>
      <c r="E19" s="184" t="s">
        <v>1</v>
      </c>
      <c r="F19" s="184">
        <v>10</v>
      </c>
      <c r="G19" s="184" t="s">
        <v>1</v>
      </c>
      <c r="H19" s="184" t="s">
        <v>1</v>
      </c>
      <c r="I19" s="184" t="s">
        <v>1</v>
      </c>
      <c r="J19" s="184" t="s">
        <v>1</v>
      </c>
      <c r="K19" s="184">
        <v>12</v>
      </c>
      <c r="L19" s="184" t="s">
        <v>1</v>
      </c>
      <c r="M19" s="184" t="s">
        <v>1</v>
      </c>
      <c r="N19" s="184" t="s">
        <v>1</v>
      </c>
      <c r="O19" s="184" t="s">
        <v>1</v>
      </c>
      <c r="P19" s="184">
        <v>2</v>
      </c>
      <c r="Q19" s="184" t="s">
        <v>1</v>
      </c>
      <c r="R19" s="184" t="s">
        <v>1</v>
      </c>
      <c r="S19" s="184" t="s">
        <v>1</v>
      </c>
      <c r="T19" s="184" t="s">
        <v>1</v>
      </c>
      <c r="U19" s="184">
        <v>4</v>
      </c>
      <c r="V19" s="184" t="s">
        <v>1</v>
      </c>
      <c r="W19" s="184" t="s">
        <v>1</v>
      </c>
      <c r="X19" s="184" t="s">
        <v>1</v>
      </c>
      <c r="Y19" s="184" t="s">
        <v>1</v>
      </c>
      <c r="Z19" s="184">
        <v>6</v>
      </c>
    </row>
    <row r="20" spans="1:26" ht="12.75">
      <c r="A20" s="181" t="s">
        <v>28</v>
      </c>
      <c r="B20" s="181"/>
      <c r="C20" s="182" t="s">
        <v>1</v>
      </c>
      <c r="D20" s="182" t="s">
        <v>1</v>
      </c>
      <c r="E20" s="182" t="s">
        <v>1</v>
      </c>
      <c r="F20" s="182">
        <v>10.03</v>
      </c>
      <c r="G20" s="182" t="s">
        <v>1</v>
      </c>
      <c r="H20" s="182" t="s">
        <v>1</v>
      </c>
      <c r="I20" s="182" t="s">
        <v>1</v>
      </c>
      <c r="J20" s="182" t="s">
        <v>1</v>
      </c>
      <c r="K20" s="182">
        <v>12.03</v>
      </c>
      <c r="L20" s="182" t="s">
        <v>1</v>
      </c>
      <c r="M20" s="182" t="s">
        <v>1</v>
      </c>
      <c r="N20" s="182" t="s">
        <v>1</v>
      </c>
      <c r="O20" s="182" t="s">
        <v>1</v>
      </c>
      <c r="P20" s="182">
        <v>2.03</v>
      </c>
      <c r="Q20" s="182" t="s">
        <v>1</v>
      </c>
      <c r="R20" s="182" t="s">
        <v>1</v>
      </c>
      <c r="S20" s="182" t="s">
        <v>1</v>
      </c>
      <c r="T20" s="182" t="s">
        <v>1</v>
      </c>
      <c r="U20" s="182">
        <v>4.03</v>
      </c>
      <c r="V20" s="182" t="s">
        <v>1</v>
      </c>
      <c r="W20" s="182" t="s">
        <v>1</v>
      </c>
      <c r="X20" s="182" t="s">
        <v>1</v>
      </c>
      <c r="Y20" s="182" t="s">
        <v>1</v>
      </c>
      <c r="Z20" s="182">
        <v>6.03</v>
      </c>
    </row>
    <row r="21" spans="1:26" ht="12.75">
      <c r="A21" s="181" t="s">
        <v>27</v>
      </c>
      <c r="B21" s="181"/>
      <c r="C21" s="182">
        <v>8.58</v>
      </c>
      <c r="D21" s="182" t="s">
        <v>1</v>
      </c>
      <c r="E21" s="182" t="s">
        <v>1</v>
      </c>
      <c r="F21" s="182">
        <v>10.07</v>
      </c>
      <c r="G21" s="182" t="s">
        <v>1</v>
      </c>
      <c r="H21" s="182">
        <v>10.59</v>
      </c>
      <c r="I21" s="182" t="s">
        <v>1</v>
      </c>
      <c r="J21" s="182" t="s">
        <v>1</v>
      </c>
      <c r="K21" s="182">
        <v>12.07</v>
      </c>
      <c r="L21" s="182" t="s">
        <v>1</v>
      </c>
      <c r="M21" s="182">
        <v>12.59</v>
      </c>
      <c r="N21" s="182" t="s">
        <v>1</v>
      </c>
      <c r="O21" s="182" t="s">
        <v>1</v>
      </c>
      <c r="P21" s="182">
        <v>2.07</v>
      </c>
      <c r="Q21" s="182" t="s">
        <v>1</v>
      </c>
      <c r="R21" s="182">
        <v>2.59</v>
      </c>
      <c r="S21" s="182" t="s">
        <v>1</v>
      </c>
      <c r="T21" s="182" t="s">
        <v>1</v>
      </c>
      <c r="U21" s="182">
        <v>4.07</v>
      </c>
      <c r="V21" s="182" t="s">
        <v>1</v>
      </c>
      <c r="W21" s="182">
        <v>4.59</v>
      </c>
      <c r="X21" s="182" t="s">
        <v>1</v>
      </c>
      <c r="Y21" s="182" t="s">
        <v>1</v>
      </c>
      <c r="Z21" s="182">
        <v>6.07</v>
      </c>
    </row>
    <row r="22" spans="1:26" ht="12.75">
      <c r="A22" s="183" t="s">
        <v>26</v>
      </c>
      <c r="B22" s="183"/>
      <c r="C22" s="184">
        <v>9</v>
      </c>
      <c r="D22" s="184" t="s">
        <v>1</v>
      </c>
      <c r="E22" s="184" t="s">
        <v>1</v>
      </c>
      <c r="F22" s="184">
        <v>10.09</v>
      </c>
      <c r="G22" s="184" t="s">
        <v>1</v>
      </c>
      <c r="H22" s="184">
        <v>11.01</v>
      </c>
      <c r="I22" s="184" t="s">
        <v>1</v>
      </c>
      <c r="J22" s="184" t="s">
        <v>1</v>
      </c>
      <c r="K22" s="184">
        <v>12.09</v>
      </c>
      <c r="L22" s="184" t="s">
        <v>1</v>
      </c>
      <c r="M22" s="184">
        <v>1.01</v>
      </c>
      <c r="N22" s="184" t="s">
        <v>1</v>
      </c>
      <c r="O22" s="184" t="s">
        <v>1</v>
      </c>
      <c r="P22" s="184">
        <v>2.09</v>
      </c>
      <c r="Q22" s="184" t="s">
        <v>1</v>
      </c>
      <c r="R22" s="184">
        <v>3.01</v>
      </c>
      <c r="S22" s="184" t="s">
        <v>1</v>
      </c>
      <c r="T22" s="184" t="s">
        <v>1</v>
      </c>
      <c r="U22" s="184">
        <v>4.09</v>
      </c>
      <c r="V22" s="184" t="s">
        <v>1</v>
      </c>
      <c r="W22" s="184">
        <v>5.01</v>
      </c>
      <c r="X22" s="184" t="s">
        <v>1</v>
      </c>
      <c r="Y22" s="184" t="s">
        <v>1</v>
      </c>
      <c r="Z22" s="184">
        <v>6.09</v>
      </c>
    </row>
    <row r="23" spans="1:26" ht="12.75">
      <c r="A23" s="181" t="s">
        <v>25</v>
      </c>
      <c r="B23" s="181"/>
      <c r="C23" s="182">
        <v>9.02</v>
      </c>
      <c r="D23" s="182" t="s">
        <v>1</v>
      </c>
      <c r="E23" s="182" t="s">
        <v>1</v>
      </c>
      <c r="F23" s="182">
        <v>10.11</v>
      </c>
      <c r="G23" s="182" t="s">
        <v>1</v>
      </c>
      <c r="H23" s="182">
        <v>11.03</v>
      </c>
      <c r="I23" s="182" t="s">
        <v>1</v>
      </c>
      <c r="J23" s="182" t="s">
        <v>1</v>
      </c>
      <c r="K23" s="182">
        <v>12.11</v>
      </c>
      <c r="L23" s="182" t="s">
        <v>1</v>
      </c>
      <c r="M23" s="182">
        <v>1.03</v>
      </c>
      <c r="N23" s="182" t="s">
        <v>1</v>
      </c>
      <c r="O23" s="182" t="s">
        <v>1</v>
      </c>
      <c r="P23" s="182">
        <v>2.11</v>
      </c>
      <c r="Q23" s="182" t="s">
        <v>1</v>
      </c>
      <c r="R23" s="182">
        <v>3.03</v>
      </c>
      <c r="S23" s="182" t="s">
        <v>1</v>
      </c>
      <c r="T23" s="182" t="s">
        <v>1</v>
      </c>
      <c r="U23" s="182">
        <v>4.11</v>
      </c>
      <c r="V23" s="182" t="s">
        <v>1</v>
      </c>
      <c r="W23" s="182">
        <v>5.03</v>
      </c>
      <c r="X23" s="182" t="s">
        <v>1</v>
      </c>
      <c r="Y23" s="182" t="s">
        <v>1</v>
      </c>
      <c r="Z23" s="182">
        <v>6.11</v>
      </c>
    </row>
    <row r="24" spans="1:26" ht="12.75">
      <c r="A24" s="181" t="s">
        <v>24</v>
      </c>
      <c r="B24" s="181"/>
      <c r="C24" s="182">
        <v>9.04</v>
      </c>
      <c r="D24" s="182" t="s">
        <v>1</v>
      </c>
      <c r="E24" s="182" t="s">
        <v>1</v>
      </c>
      <c r="F24" s="182">
        <v>10.13</v>
      </c>
      <c r="G24" s="182" t="s">
        <v>1</v>
      </c>
      <c r="H24" s="182">
        <v>11.05</v>
      </c>
      <c r="I24" s="182" t="s">
        <v>1</v>
      </c>
      <c r="J24" s="182" t="s">
        <v>1</v>
      </c>
      <c r="K24" s="182">
        <v>12.13</v>
      </c>
      <c r="L24" s="182" t="s">
        <v>1</v>
      </c>
      <c r="M24" s="182">
        <v>1.05</v>
      </c>
      <c r="N24" s="182" t="s">
        <v>1</v>
      </c>
      <c r="O24" s="182" t="s">
        <v>1</v>
      </c>
      <c r="P24" s="182">
        <v>2.13</v>
      </c>
      <c r="Q24" s="182" t="s">
        <v>1</v>
      </c>
      <c r="R24" s="182">
        <v>3.05</v>
      </c>
      <c r="S24" s="182" t="s">
        <v>1</v>
      </c>
      <c r="T24" s="182" t="s">
        <v>1</v>
      </c>
      <c r="U24" s="182">
        <v>4.13</v>
      </c>
      <c r="V24" s="182" t="s">
        <v>1</v>
      </c>
      <c r="W24" s="182">
        <v>5.05</v>
      </c>
      <c r="X24" s="182" t="s">
        <v>1</v>
      </c>
      <c r="Y24" s="182" t="s">
        <v>1</v>
      </c>
      <c r="Z24" s="182">
        <v>6.13</v>
      </c>
    </row>
    <row r="25" spans="1:26" ht="12.75">
      <c r="A25" s="183" t="s">
        <v>23</v>
      </c>
      <c r="B25" s="183"/>
      <c r="C25" s="184">
        <v>9.07</v>
      </c>
      <c r="D25" s="184" t="s">
        <v>1</v>
      </c>
      <c r="E25" s="184" t="s">
        <v>1</v>
      </c>
      <c r="F25" s="184">
        <v>10.16</v>
      </c>
      <c r="G25" s="184" t="s">
        <v>1</v>
      </c>
      <c r="H25" s="184">
        <v>11.08</v>
      </c>
      <c r="I25" s="184" t="s">
        <v>1</v>
      </c>
      <c r="J25" s="184" t="s">
        <v>1</v>
      </c>
      <c r="K25" s="184">
        <v>12.16</v>
      </c>
      <c r="L25" s="184" t="s">
        <v>1</v>
      </c>
      <c r="M25" s="184">
        <v>1.08</v>
      </c>
      <c r="N25" s="184" t="s">
        <v>1</v>
      </c>
      <c r="O25" s="184" t="s">
        <v>1</v>
      </c>
      <c r="P25" s="184">
        <v>2.16</v>
      </c>
      <c r="Q25" s="184" t="s">
        <v>1</v>
      </c>
      <c r="R25" s="184">
        <v>3.08</v>
      </c>
      <c r="S25" s="184" t="s">
        <v>1</v>
      </c>
      <c r="T25" s="184" t="s">
        <v>1</v>
      </c>
      <c r="U25" s="184">
        <v>4.16</v>
      </c>
      <c r="V25" s="184" t="s">
        <v>1</v>
      </c>
      <c r="W25" s="184">
        <v>5.08</v>
      </c>
      <c r="X25" s="184" t="s">
        <v>1</v>
      </c>
      <c r="Y25" s="184" t="s">
        <v>1</v>
      </c>
      <c r="Z25" s="184">
        <v>6.16</v>
      </c>
    </row>
    <row r="26" spans="1:26" ht="12.75">
      <c r="A26" s="181" t="s">
        <v>22</v>
      </c>
      <c r="B26" s="181"/>
      <c r="C26" s="182">
        <v>9.08</v>
      </c>
      <c r="D26" s="182" t="s">
        <v>1</v>
      </c>
      <c r="E26" s="182" t="s">
        <v>1</v>
      </c>
      <c r="F26" s="182">
        <v>10.17</v>
      </c>
      <c r="G26" s="182" t="s">
        <v>1</v>
      </c>
      <c r="H26" s="182">
        <v>11.09</v>
      </c>
      <c r="I26" s="182" t="s">
        <v>1</v>
      </c>
      <c r="J26" s="182" t="s">
        <v>1</v>
      </c>
      <c r="K26" s="182">
        <v>12.17</v>
      </c>
      <c r="L26" s="182" t="s">
        <v>1</v>
      </c>
      <c r="M26" s="182">
        <v>1.09</v>
      </c>
      <c r="N26" s="182" t="s">
        <v>1</v>
      </c>
      <c r="O26" s="182" t="s">
        <v>1</v>
      </c>
      <c r="P26" s="182">
        <v>2.17</v>
      </c>
      <c r="Q26" s="182" t="s">
        <v>1</v>
      </c>
      <c r="R26" s="182">
        <v>3.09</v>
      </c>
      <c r="S26" s="182" t="s">
        <v>1</v>
      </c>
      <c r="T26" s="182" t="s">
        <v>1</v>
      </c>
      <c r="U26" s="182">
        <v>4.17</v>
      </c>
      <c r="V26" s="182" t="s">
        <v>1</v>
      </c>
      <c r="W26" s="182">
        <v>5.09</v>
      </c>
      <c r="X26" s="182" t="s">
        <v>1</v>
      </c>
      <c r="Y26" s="182" t="s">
        <v>1</v>
      </c>
      <c r="Z26" s="182">
        <v>6.17</v>
      </c>
    </row>
    <row r="27" spans="1:26" ht="12.75">
      <c r="A27" s="181" t="s">
        <v>21</v>
      </c>
      <c r="B27" s="181"/>
      <c r="C27" s="182">
        <v>9.1</v>
      </c>
      <c r="D27" s="182" t="s">
        <v>1</v>
      </c>
      <c r="E27" s="182" t="s">
        <v>1</v>
      </c>
      <c r="F27" s="182">
        <v>10.19</v>
      </c>
      <c r="G27" s="182" t="s">
        <v>1</v>
      </c>
      <c r="H27" s="182">
        <v>11.11</v>
      </c>
      <c r="I27" s="182" t="s">
        <v>1</v>
      </c>
      <c r="J27" s="182" t="s">
        <v>1</v>
      </c>
      <c r="K27" s="182">
        <v>12.19</v>
      </c>
      <c r="L27" s="182" t="s">
        <v>1</v>
      </c>
      <c r="M27" s="182">
        <v>1.11</v>
      </c>
      <c r="N27" s="182" t="s">
        <v>1</v>
      </c>
      <c r="O27" s="182" t="s">
        <v>1</v>
      </c>
      <c r="P27" s="182">
        <v>2.19</v>
      </c>
      <c r="Q27" s="182" t="s">
        <v>1</v>
      </c>
      <c r="R27" s="182">
        <v>3.11</v>
      </c>
      <c r="S27" s="182" t="s">
        <v>1</v>
      </c>
      <c r="T27" s="182" t="s">
        <v>1</v>
      </c>
      <c r="U27" s="182">
        <v>4.19</v>
      </c>
      <c r="V27" s="182" t="s">
        <v>1</v>
      </c>
      <c r="W27" s="182">
        <v>5.11</v>
      </c>
      <c r="X27" s="182" t="s">
        <v>1</v>
      </c>
      <c r="Y27" s="182" t="s">
        <v>1</v>
      </c>
      <c r="Z27" s="182">
        <v>6.19</v>
      </c>
    </row>
    <row r="28" spans="1:26" ht="12.75">
      <c r="A28" s="183" t="s">
        <v>20</v>
      </c>
      <c r="B28" s="183"/>
      <c r="C28" s="184">
        <v>9.13</v>
      </c>
      <c r="D28" s="184" t="s">
        <v>1</v>
      </c>
      <c r="E28" s="184" t="s">
        <v>1</v>
      </c>
      <c r="F28" s="184">
        <v>10.22</v>
      </c>
      <c r="G28" s="184" t="s">
        <v>1</v>
      </c>
      <c r="H28" s="184">
        <v>11.14</v>
      </c>
      <c r="I28" s="184" t="s">
        <v>1</v>
      </c>
      <c r="J28" s="184" t="s">
        <v>1</v>
      </c>
      <c r="K28" s="184">
        <v>12.22</v>
      </c>
      <c r="L28" s="184" t="s">
        <v>1</v>
      </c>
      <c r="M28" s="184">
        <v>1.14</v>
      </c>
      <c r="N28" s="184" t="s">
        <v>1</v>
      </c>
      <c r="O28" s="184" t="s">
        <v>1</v>
      </c>
      <c r="P28" s="184">
        <v>2.22</v>
      </c>
      <c r="Q28" s="184" t="s">
        <v>1</v>
      </c>
      <c r="R28" s="184">
        <v>3.14</v>
      </c>
      <c r="S28" s="184" t="s">
        <v>1</v>
      </c>
      <c r="T28" s="184" t="s">
        <v>1</v>
      </c>
      <c r="U28" s="184">
        <v>4.22</v>
      </c>
      <c r="V28" s="184" t="s">
        <v>1</v>
      </c>
      <c r="W28" s="184">
        <v>5.14</v>
      </c>
      <c r="X28" s="184" t="s">
        <v>1</v>
      </c>
      <c r="Y28" s="184" t="s">
        <v>1</v>
      </c>
      <c r="Z28" s="184">
        <v>6.22</v>
      </c>
    </row>
    <row r="29" spans="1:26" ht="12.75">
      <c r="A29" s="181" t="s">
        <v>19</v>
      </c>
      <c r="B29" s="181"/>
      <c r="C29" s="182">
        <v>9.17</v>
      </c>
      <c r="D29" s="182" t="s">
        <v>1</v>
      </c>
      <c r="E29" s="182">
        <v>9.35</v>
      </c>
      <c r="F29" s="182">
        <v>10.27</v>
      </c>
      <c r="G29" s="182">
        <v>10.4</v>
      </c>
      <c r="H29" s="182">
        <v>11.18</v>
      </c>
      <c r="I29" s="182" t="s">
        <v>1</v>
      </c>
      <c r="J29" s="182">
        <v>11.35</v>
      </c>
      <c r="K29" s="182">
        <v>12.27</v>
      </c>
      <c r="L29" s="182">
        <v>12.4</v>
      </c>
      <c r="M29" s="182">
        <v>1.18</v>
      </c>
      <c r="N29" s="182" t="s">
        <v>1</v>
      </c>
      <c r="O29" s="182">
        <v>1.35</v>
      </c>
      <c r="P29" s="182">
        <v>2.27</v>
      </c>
      <c r="Q29" s="182">
        <v>2.4</v>
      </c>
      <c r="R29" s="182">
        <v>3.18</v>
      </c>
      <c r="S29" s="182" t="s">
        <v>1</v>
      </c>
      <c r="T29" s="182">
        <v>3.35</v>
      </c>
      <c r="U29" s="182">
        <v>4.27</v>
      </c>
      <c r="V29" s="182">
        <v>4.4</v>
      </c>
      <c r="W29" s="182">
        <v>5.18</v>
      </c>
      <c r="X29" s="182" t="s">
        <v>1</v>
      </c>
      <c r="Y29" s="182">
        <v>5.35</v>
      </c>
      <c r="Z29" s="182">
        <v>6.27</v>
      </c>
    </row>
    <row r="30" spans="1:26" ht="12.75">
      <c r="A30" s="181" t="s">
        <v>18</v>
      </c>
      <c r="B30" s="181"/>
      <c r="C30" s="182">
        <v>9.19</v>
      </c>
      <c r="D30" s="182" t="s">
        <v>1</v>
      </c>
      <c r="E30" s="182">
        <v>9.37</v>
      </c>
      <c r="F30" s="182">
        <v>10.3</v>
      </c>
      <c r="G30" s="182">
        <v>10.42</v>
      </c>
      <c r="H30" s="182">
        <v>11.2</v>
      </c>
      <c r="I30" s="182" t="s">
        <v>1</v>
      </c>
      <c r="J30" s="182">
        <v>11.37</v>
      </c>
      <c r="K30" s="182">
        <v>12.29</v>
      </c>
      <c r="L30" s="182">
        <v>12.42</v>
      </c>
      <c r="M30" s="182">
        <v>1.2</v>
      </c>
      <c r="N30" s="182" t="s">
        <v>1</v>
      </c>
      <c r="O30" s="182">
        <v>1.37</v>
      </c>
      <c r="P30" s="182">
        <v>2.29</v>
      </c>
      <c r="Q30" s="182">
        <v>2.42</v>
      </c>
      <c r="R30" s="182">
        <v>3.2</v>
      </c>
      <c r="S30" s="182" t="s">
        <v>1</v>
      </c>
      <c r="T30" s="182">
        <v>3.37</v>
      </c>
      <c r="U30" s="182">
        <v>4.29</v>
      </c>
      <c r="V30" s="182">
        <v>4.42</v>
      </c>
      <c r="W30" s="182">
        <v>5.2</v>
      </c>
      <c r="X30" s="182" t="s">
        <v>1</v>
      </c>
      <c r="Y30" s="182">
        <v>5.37</v>
      </c>
      <c r="Z30" s="182">
        <v>6.29</v>
      </c>
    </row>
    <row r="31" spans="1:26" ht="12.75">
      <c r="A31" s="183" t="s">
        <v>17</v>
      </c>
      <c r="B31" s="183"/>
      <c r="C31" s="184" t="s">
        <v>1</v>
      </c>
      <c r="D31" s="184" t="s">
        <v>1</v>
      </c>
      <c r="E31" s="184">
        <v>9.4</v>
      </c>
      <c r="F31" s="184" t="s">
        <v>1</v>
      </c>
      <c r="G31" s="184">
        <v>10.45</v>
      </c>
      <c r="H31" s="184" t="s">
        <v>1</v>
      </c>
      <c r="I31" s="184" t="s">
        <v>1</v>
      </c>
      <c r="J31" s="184">
        <v>11.4</v>
      </c>
      <c r="K31" s="184" t="s">
        <v>1</v>
      </c>
      <c r="L31" s="184">
        <v>12.45</v>
      </c>
      <c r="M31" s="184" t="s">
        <v>1</v>
      </c>
      <c r="N31" s="184" t="s">
        <v>1</v>
      </c>
      <c r="O31" s="184">
        <v>1.4</v>
      </c>
      <c r="P31" s="184" t="s">
        <v>1</v>
      </c>
      <c r="Q31" s="184">
        <v>2.45</v>
      </c>
      <c r="R31" s="184" t="s">
        <v>1</v>
      </c>
      <c r="S31" s="184" t="s">
        <v>1</v>
      </c>
      <c r="T31" s="184">
        <v>3.4</v>
      </c>
      <c r="U31" s="184" t="s">
        <v>1</v>
      </c>
      <c r="V31" s="184">
        <v>4.45</v>
      </c>
      <c r="W31" s="184" t="s">
        <v>1</v>
      </c>
      <c r="X31" s="184" t="s">
        <v>1</v>
      </c>
      <c r="Y31" s="184">
        <v>5.4</v>
      </c>
      <c r="Z31" s="184" t="s">
        <v>1</v>
      </c>
    </row>
    <row r="32" spans="1:26" ht="12.75">
      <c r="A32" s="181" t="s">
        <v>16</v>
      </c>
      <c r="B32" s="181"/>
      <c r="C32" s="182" t="s">
        <v>1</v>
      </c>
      <c r="D32" s="182" t="s">
        <v>1</v>
      </c>
      <c r="E32" s="182">
        <v>9.42</v>
      </c>
      <c r="F32" s="182" t="s">
        <v>1</v>
      </c>
      <c r="G32" s="182">
        <v>10.47</v>
      </c>
      <c r="H32" s="182" t="s">
        <v>1</v>
      </c>
      <c r="I32" s="182" t="s">
        <v>1</v>
      </c>
      <c r="J32" s="182">
        <v>11.42</v>
      </c>
      <c r="K32" s="182" t="s">
        <v>1</v>
      </c>
      <c r="L32" s="182">
        <v>12.47</v>
      </c>
      <c r="M32" s="182" t="s">
        <v>1</v>
      </c>
      <c r="N32" s="182" t="s">
        <v>1</v>
      </c>
      <c r="O32" s="182">
        <v>1.42</v>
      </c>
      <c r="P32" s="182" t="s">
        <v>1</v>
      </c>
      <c r="Q32" s="182">
        <v>2.47</v>
      </c>
      <c r="R32" s="182" t="s">
        <v>1</v>
      </c>
      <c r="S32" s="182" t="s">
        <v>1</v>
      </c>
      <c r="T32" s="182">
        <v>3.42</v>
      </c>
      <c r="U32" s="182" t="s">
        <v>1</v>
      </c>
      <c r="V32" s="182">
        <v>4.47</v>
      </c>
      <c r="W32" s="182" t="s">
        <v>1</v>
      </c>
      <c r="X32" s="182" t="s">
        <v>1</v>
      </c>
      <c r="Y32" s="182">
        <v>5.42</v>
      </c>
      <c r="Z32" s="182" t="s">
        <v>1</v>
      </c>
    </row>
    <row r="33" spans="1:26" ht="12.75">
      <c r="A33" s="181" t="s">
        <v>15</v>
      </c>
      <c r="B33" s="181"/>
      <c r="C33" s="182" t="s">
        <v>1</v>
      </c>
      <c r="D33" s="182" t="s">
        <v>1</v>
      </c>
      <c r="E33" s="182">
        <v>9.44</v>
      </c>
      <c r="F33" s="182" t="s">
        <v>1</v>
      </c>
      <c r="G33" s="182">
        <v>10.49</v>
      </c>
      <c r="H33" s="182" t="s">
        <v>1</v>
      </c>
      <c r="I33" s="182" t="s">
        <v>1</v>
      </c>
      <c r="J33" s="182">
        <v>11.44</v>
      </c>
      <c r="K33" s="182" t="s">
        <v>1</v>
      </c>
      <c r="L33" s="182">
        <v>12.49</v>
      </c>
      <c r="M33" s="182" t="s">
        <v>1</v>
      </c>
      <c r="N33" s="182" t="s">
        <v>1</v>
      </c>
      <c r="O33" s="182">
        <v>1.44</v>
      </c>
      <c r="P33" s="182" t="s">
        <v>1</v>
      </c>
      <c r="Q33" s="182">
        <v>2.49</v>
      </c>
      <c r="R33" s="182" t="s">
        <v>1</v>
      </c>
      <c r="S33" s="182" t="s">
        <v>1</v>
      </c>
      <c r="T33" s="182">
        <v>3.44</v>
      </c>
      <c r="U33" s="182" t="s">
        <v>1</v>
      </c>
      <c r="V33" s="182">
        <v>4.49</v>
      </c>
      <c r="W33" s="182" t="s">
        <v>1</v>
      </c>
      <c r="X33" s="182" t="s">
        <v>1</v>
      </c>
      <c r="Y33" s="182">
        <v>5.44</v>
      </c>
      <c r="Z33" s="182" t="s">
        <v>1</v>
      </c>
    </row>
    <row r="34" spans="1:26" ht="12.75">
      <c r="A34" s="183" t="s">
        <v>14</v>
      </c>
      <c r="B34" s="183"/>
      <c r="C34" s="184" t="s">
        <v>1</v>
      </c>
      <c r="D34" s="184" t="s">
        <v>1</v>
      </c>
      <c r="E34" s="184">
        <v>9.46</v>
      </c>
      <c r="F34" s="184" t="s">
        <v>1</v>
      </c>
      <c r="G34" s="184">
        <v>10.51</v>
      </c>
      <c r="H34" s="184" t="s">
        <v>1</v>
      </c>
      <c r="I34" s="184" t="s">
        <v>1</v>
      </c>
      <c r="J34" s="184">
        <v>11.46</v>
      </c>
      <c r="K34" s="184" t="s">
        <v>1</v>
      </c>
      <c r="L34" s="184">
        <v>12.51</v>
      </c>
      <c r="M34" s="184" t="s">
        <v>1</v>
      </c>
      <c r="N34" s="184" t="s">
        <v>1</v>
      </c>
      <c r="O34" s="184">
        <v>1.46</v>
      </c>
      <c r="P34" s="184" t="s">
        <v>1</v>
      </c>
      <c r="Q34" s="184">
        <v>2.51</v>
      </c>
      <c r="R34" s="184" t="s">
        <v>1</v>
      </c>
      <c r="S34" s="184" t="s">
        <v>1</v>
      </c>
      <c r="T34" s="184">
        <v>3.46</v>
      </c>
      <c r="U34" s="184" t="s">
        <v>1</v>
      </c>
      <c r="V34" s="184">
        <v>4.51</v>
      </c>
      <c r="W34" s="184" t="s">
        <v>1</v>
      </c>
      <c r="X34" s="184" t="s">
        <v>1</v>
      </c>
      <c r="Y34" s="184">
        <v>5.46</v>
      </c>
      <c r="Z34" s="184" t="s">
        <v>1</v>
      </c>
    </row>
    <row r="35" spans="1:26" ht="12.75">
      <c r="A35" s="181" t="s">
        <v>13</v>
      </c>
      <c r="B35" s="181"/>
      <c r="C35" s="182">
        <v>9.25</v>
      </c>
      <c r="D35" s="182" t="s">
        <v>1</v>
      </c>
      <c r="E35" s="182" t="s">
        <v>1</v>
      </c>
      <c r="F35" s="182">
        <v>10.36</v>
      </c>
      <c r="G35" s="182" t="s">
        <v>1</v>
      </c>
      <c r="H35" s="182">
        <v>11.26</v>
      </c>
      <c r="I35" s="182" t="s">
        <v>1</v>
      </c>
      <c r="J35" s="182" t="s">
        <v>1</v>
      </c>
      <c r="K35" s="182">
        <v>12.37</v>
      </c>
      <c r="L35" s="182" t="s">
        <v>1</v>
      </c>
      <c r="M35" s="182">
        <v>1.26</v>
      </c>
      <c r="N35" s="182" t="s">
        <v>1</v>
      </c>
      <c r="O35" s="182" t="s">
        <v>1</v>
      </c>
      <c r="P35" s="182">
        <v>2.37</v>
      </c>
      <c r="Q35" s="182" t="s">
        <v>1</v>
      </c>
      <c r="R35" s="182">
        <v>3.26</v>
      </c>
      <c r="S35" s="182" t="s">
        <v>1</v>
      </c>
      <c r="T35" s="182" t="s">
        <v>1</v>
      </c>
      <c r="U35" s="182">
        <v>4.37</v>
      </c>
      <c r="V35" s="182" t="s">
        <v>1</v>
      </c>
      <c r="W35" s="182">
        <v>5.26</v>
      </c>
      <c r="X35" s="182" t="s">
        <v>1</v>
      </c>
      <c r="Y35" s="182" t="s">
        <v>1</v>
      </c>
      <c r="Z35" s="182">
        <v>6.37</v>
      </c>
    </row>
    <row r="36" spans="1:26" ht="12.75">
      <c r="A36" s="181" t="s">
        <v>12</v>
      </c>
      <c r="B36" s="181"/>
      <c r="C36" s="182" t="s">
        <v>1</v>
      </c>
      <c r="D36" s="182" t="s">
        <v>1</v>
      </c>
      <c r="E36" s="182" t="s">
        <v>1</v>
      </c>
      <c r="F36" s="182" t="s">
        <v>1</v>
      </c>
      <c r="G36" s="182" t="s">
        <v>1</v>
      </c>
      <c r="H36" s="182" t="s">
        <v>1</v>
      </c>
      <c r="I36" s="182" t="s">
        <v>1</v>
      </c>
      <c r="J36" s="182" t="s">
        <v>1</v>
      </c>
      <c r="K36" s="182" t="s">
        <v>1</v>
      </c>
      <c r="L36" s="182" t="s">
        <v>1</v>
      </c>
      <c r="M36" s="182" t="s">
        <v>1</v>
      </c>
      <c r="N36" s="182" t="s">
        <v>1</v>
      </c>
      <c r="O36" s="182" t="s">
        <v>1</v>
      </c>
      <c r="P36" s="182" t="s">
        <v>1</v>
      </c>
      <c r="Q36" s="182" t="s">
        <v>1</v>
      </c>
      <c r="R36" s="182" t="s">
        <v>1</v>
      </c>
      <c r="S36" s="182" t="s">
        <v>1</v>
      </c>
      <c r="T36" s="182" t="s">
        <v>1</v>
      </c>
      <c r="U36" s="182" t="s">
        <v>1</v>
      </c>
      <c r="V36" s="182" t="s">
        <v>1</v>
      </c>
      <c r="W36" s="182" t="s">
        <v>1</v>
      </c>
      <c r="X36" s="182" t="s">
        <v>1</v>
      </c>
      <c r="Y36" s="182" t="s">
        <v>1</v>
      </c>
      <c r="Z36" s="182" t="s">
        <v>1</v>
      </c>
    </row>
    <row r="37" spans="1:26" ht="12.75">
      <c r="A37" s="183" t="s">
        <v>11</v>
      </c>
      <c r="B37" s="183"/>
      <c r="C37" s="184">
        <v>9.34</v>
      </c>
      <c r="D37" s="184" t="s">
        <v>1</v>
      </c>
      <c r="E37" s="184" t="s">
        <v>1</v>
      </c>
      <c r="F37" s="184">
        <v>10.45</v>
      </c>
      <c r="G37" s="184" t="s">
        <v>1</v>
      </c>
      <c r="H37" s="184">
        <v>11.35</v>
      </c>
      <c r="I37" s="184" t="s">
        <v>1</v>
      </c>
      <c r="J37" s="184" t="s">
        <v>1</v>
      </c>
      <c r="K37" s="184">
        <v>12.46</v>
      </c>
      <c r="L37" s="184" t="s">
        <v>1</v>
      </c>
      <c r="M37" s="184">
        <v>1.35</v>
      </c>
      <c r="N37" s="184" t="s">
        <v>1</v>
      </c>
      <c r="O37" s="184" t="s">
        <v>1</v>
      </c>
      <c r="P37" s="184">
        <v>2.46</v>
      </c>
      <c r="Q37" s="184" t="s">
        <v>1</v>
      </c>
      <c r="R37" s="184">
        <v>3.35</v>
      </c>
      <c r="S37" s="184" t="s">
        <v>1</v>
      </c>
      <c r="T37" s="184" t="s">
        <v>1</v>
      </c>
      <c r="U37" s="184">
        <v>4.46</v>
      </c>
      <c r="V37" s="184" t="s">
        <v>1</v>
      </c>
      <c r="W37" s="184">
        <v>5.35</v>
      </c>
      <c r="X37" s="184" t="s">
        <v>1</v>
      </c>
      <c r="Y37" s="184" t="s">
        <v>1</v>
      </c>
      <c r="Z37" s="184">
        <v>6.46</v>
      </c>
    </row>
    <row r="38" spans="1:26" ht="12.75">
      <c r="A38" s="181" t="s">
        <v>10</v>
      </c>
      <c r="B38" s="181"/>
      <c r="C38" s="182">
        <v>9.41</v>
      </c>
      <c r="D38" s="182" t="s">
        <v>1</v>
      </c>
      <c r="E38" s="182" t="s">
        <v>1</v>
      </c>
      <c r="F38" s="182">
        <v>10.52</v>
      </c>
      <c r="G38" s="182" t="s">
        <v>1</v>
      </c>
      <c r="H38" s="182">
        <v>11.42</v>
      </c>
      <c r="I38" s="182" t="s">
        <v>1</v>
      </c>
      <c r="J38" s="182" t="s">
        <v>1</v>
      </c>
      <c r="K38" s="182">
        <v>12.53</v>
      </c>
      <c r="L38" s="182" t="s">
        <v>1</v>
      </c>
      <c r="M38" s="182">
        <v>1.42</v>
      </c>
      <c r="N38" s="182" t="s">
        <v>1</v>
      </c>
      <c r="O38" s="182" t="s">
        <v>1</v>
      </c>
      <c r="P38" s="182">
        <v>2.53</v>
      </c>
      <c r="Q38" s="182" t="s">
        <v>1</v>
      </c>
      <c r="R38" s="182">
        <v>3.42</v>
      </c>
      <c r="S38" s="182" t="s">
        <v>1</v>
      </c>
      <c r="T38" s="182" t="s">
        <v>1</v>
      </c>
      <c r="U38" s="182">
        <v>4.53</v>
      </c>
      <c r="V38" s="182" t="s">
        <v>1</v>
      </c>
      <c r="W38" s="182">
        <v>5.42</v>
      </c>
      <c r="X38" s="182" t="s">
        <v>1</v>
      </c>
      <c r="Y38" s="182" t="s">
        <v>1</v>
      </c>
      <c r="Z38" s="182">
        <v>6.53</v>
      </c>
    </row>
    <row r="39" spans="1:26" ht="12.75">
      <c r="A39" s="181" t="s">
        <v>9</v>
      </c>
      <c r="B39" s="181"/>
      <c r="C39" s="182">
        <v>9.44</v>
      </c>
      <c r="D39" s="182" t="s">
        <v>1</v>
      </c>
      <c r="E39" s="182" t="s">
        <v>1</v>
      </c>
      <c r="F39" s="182">
        <v>10.55</v>
      </c>
      <c r="G39" s="182" t="s">
        <v>1</v>
      </c>
      <c r="H39" s="182">
        <v>11.45</v>
      </c>
      <c r="I39" s="182" t="s">
        <v>1</v>
      </c>
      <c r="J39" s="182" t="s">
        <v>1</v>
      </c>
      <c r="K39" s="182">
        <v>12.56</v>
      </c>
      <c r="L39" s="182" t="s">
        <v>1</v>
      </c>
      <c r="M39" s="182">
        <v>1.45</v>
      </c>
      <c r="N39" s="182" t="s">
        <v>1</v>
      </c>
      <c r="O39" s="182" t="s">
        <v>1</v>
      </c>
      <c r="P39" s="182">
        <v>2.56</v>
      </c>
      <c r="Q39" s="182" t="s">
        <v>1</v>
      </c>
      <c r="R39" s="182">
        <v>3.45</v>
      </c>
      <c r="S39" s="182" t="s">
        <v>1</v>
      </c>
      <c r="T39" s="182" t="s">
        <v>1</v>
      </c>
      <c r="U39" s="182">
        <v>4.56</v>
      </c>
      <c r="V39" s="182" t="s">
        <v>1</v>
      </c>
      <c r="W39" s="182">
        <v>5.45</v>
      </c>
      <c r="X39" s="182" t="s">
        <v>1</v>
      </c>
      <c r="Y39" s="182" t="s">
        <v>1</v>
      </c>
      <c r="Z39" s="182">
        <v>6.56</v>
      </c>
    </row>
    <row r="40" spans="1:26" ht="12.75">
      <c r="A40" s="183" t="s">
        <v>8</v>
      </c>
      <c r="B40" s="183"/>
      <c r="C40" s="184">
        <v>9.5</v>
      </c>
      <c r="D40" s="184" t="s">
        <v>1</v>
      </c>
      <c r="E40" s="184" t="s">
        <v>1</v>
      </c>
      <c r="F40" s="184">
        <v>11.04</v>
      </c>
      <c r="G40" s="184" t="s">
        <v>1</v>
      </c>
      <c r="H40" s="184">
        <v>11.51</v>
      </c>
      <c r="I40" s="184" t="s">
        <v>1</v>
      </c>
      <c r="J40" s="184" t="s">
        <v>1</v>
      </c>
      <c r="K40" s="184">
        <v>1.04</v>
      </c>
      <c r="L40" s="184" t="s">
        <v>1</v>
      </c>
      <c r="M40" s="184">
        <v>1.51</v>
      </c>
      <c r="N40" s="184" t="s">
        <v>1</v>
      </c>
      <c r="O40" s="184" t="s">
        <v>1</v>
      </c>
      <c r="P40" s="184">
        <v>3.04</v>
      </c>
      <c r="Q40" s="184" t="s">
        <v>1</v>
      </c>
      <c r="R40" s="184">
        <v>3.51</v>
      </c>
      <c r="S40" s="184" t="s">
        <v>1</v>
      </c>
      <c r="T40" s="184" t="s">
        <v>1</v>
      </c>
      <c r="U40" s="184">
        <v>5.04</v>
      </c>
      <c r="V40" s="184" t="s">
        <v>1</v>
      </c>
      <c r="W40" s="184">
        <v>5.51</v>
      </c>
      <c r="X40" s="184" t="s">
        <v>1</v>
      </c>
      <c r="Y40" s="184" t="s">
        <v>1</v>
      </c>
      <c r="Z40" s="184">
        <v>7.04</v>
      </c>
    </row>
    <row r="41" spans="1:26" ht="12.75">
      <c r="A41" s="181" t="s">
        <v>7</v>
      </c>
      <c r="B41" s="181"/>
      <c r="C41" s="182">
        <v>9.53</v>
      </c>
      <c r="D41" s="182" t="s">
        <v>1</v>
      </c>
      <c r="E41" s="182" t="s">
        <v>1</v>
      </c>
      <c r="F41" s="182">
        <v>11.07</v>
      </c>
      <c r="G41" s="182" t="s">
        <v>1</v>
      </c>
      <c r="H41" s="182">
        <v>11.54</v>
      </c>
      <c r="I41" s="182" t="s">
        <v>1</v>
      </c>
      <c r="J41" s="182" t="s">
        <v>1</v>
      </c>
      <c r="K41" s="182">
        <v>1.07</v>
      </c>
      <c r="L41" s="182" t="s">
        <v>1</v>
      </c>
      <c r="M41" s="182">
        <v>1.54</v>
      </c>
      <c r="N41" s="182" t="s">
        <v>1</v>
      </c>
      <c r="O41" s="182" t="s">
        <v>1</v>
      </c>
      <c r="P41" s="182">
        <v>3.07</v>
      </c>
      <c r="Q41" s="182" t="s">
        <v>1</v>
      </c>
      <c r="R41" s="182">
        <v>3.54</v>
      </c>
      <c r="S41" s="182" t="s">
        <v>1</v>
      </c>
      <c r="T41" s="182" t="s">
        <v>1</v>
      </c>
      <c r="U41" s="182">
        <v>5.07</v>
      </c>
      <c r="V41" s="182" t="s">
        <v>1</v>
      </c>
      <c r="W41" s="182">
        <v>5.54</v>
      </c>
      <c r="X41" s="182" t="s">
        <v>1</v>
      </c>
      <c r="Y41" s="182" t="s">
        <v>1</v>
      </c>
      <c r="Z41" s="182">
        <v>7.07</v>
      </c>
    </row>
    <row r="42" spans="1:26" ht="12.75">
      <c r="A42" s="181" t="s">
        <v>6</v>
      </c>
      <c r="B42" s="181"/>
      <c r="C42" s="182">
        <v>9.57</v>
      </c>
      <c r="D42" s="182" t="s">
        <v>1</v>
      </c>
      <c r="E42" s="182" t="s">
        <v>1</v>
      </c>
      <c r="F42" s="182">
        <v>11.11</v>
      </c>
      <c r="G42" s="182" t="s">
        <v>1</v>
      </c>
      <c r="H42" s="182">
        <v>11.58</v>
      </c>
      <c r="I42" s="182" t="s">
        <v>1</v>
      </c>
      <c r="J42" s="182" t="s">
        <v>1</v>
      </c>
      <c r="K42" s="182">
        <v>1.11</v>
      </c>
      <c r="L42" s="182" t="s">
        <v>1</v>
      </c>
      <c r="M42" s="182">
        <v>1.58</v>
      </c>
      <c r="N42" s="182" t="s">
        <v>1</v>
      </c>
      <c r="O42" s="182" t="s">
        <v>1</v>
      </c>
      <c r="P42" s="182">
        <v>3.11</v>
      </c>
      <c r="Q42" s="182" t="s">
        <v>1</v>
      </c>
      <c r="R42" s="182">
        <v>3.58</v>
      </c>
      <c r="S42" s="182" t="s">
        <v>1</v>
      </c>
      <c r="T42" s="182" t="s">
        <v>1</v>
      </c>
      <c r="U42" s="182">
        <v>5.11</v>
      </c>
      <c r="V42" s="182" t="s">
        <v>1</v>
      </c>
      <c r="W42" s="182">
        <v>5.58</v>
      </c>
      <c r="X42" s="182" t="s">
        <v>1</v>
      </c>
      <c r="Y42" s="182" t="s">
        <v>1</v>
      </c>
      <c r="Z42" s="182">
        <v>7.11</v>
      </c>
    </row>
    <row r="43" spans="1:26" ht="12.75">
      <c r="A43" s="183" t="s">
        <v>4</v>
      </c>
      <c r="B43" s="183"/>
      <c r="C43" s="184">
        <v>10</v>
      </c>
      <c r="D43" s="184" t="s">
        <v>1</v>
      </c>
      <c r="E43" s="184" t="s">
        <v>1</v>
      </c>
      <c r="F43" s="184">
        <v>11.14</v>
      </c>
      <c r="G43" s="184" t="s">
        <v>1</v>
      </c>
      <c r="H43" s="184">
        <v>12.01</v>
      </c>
      <c r="I43" s="184" t="s">
        <v>1</v>
      </c>
      <c r="J43" s="184" t="s">
        <v>1</v>
      </c>
      <c r="K43" s="184">
        <v>1.14</v>
      </c>
      <c r="L43" s="184" t="s">
        <v>1</v>
      </c>
      <c r="M43" s="184">
        <v>2.01</v>
      </c>
      <c r="N43" s="184" t="s">
        <v>1</v>
      </c>
      <c r="O43" s="184" t="s">
        <v>1</v>
      </c>
      <c r="P43" s="184">
        <v>3.14</v>
      </c>
      <c r="Q43" s="184" t="s">
        <v>1</v>
      </c>
      <c r="R43" s="184">
        <v>4.01</v>
      </c>
      <c r="S43" s="184" t="s">
        <v>1</v>
      </c>
      <c r="T43" s="184" t="s">
        <v>1</v>
      </c>
      <c r="U43" s="184">
        <v>5.14</v>
      </c>
      <c r="V43" s="184" t="s">
        <v>1</v>
      </c>
      <c r="W43" s="184">
        <v>6.01</v>
      </c>
      <c r="X43" s="184" t="s">
        <v>1</v>
      </c>
      <c r="Y43" s="184" t="s">
        <v>1</v>
      </c>
      <c r="Z43" s="184">
        <v>7.14</v>
      </c>
    </row>
    <row r="44" spans="1:26" ht="12.75">
      <c r="A44" s="181" t="s">
        <v>5</v>
      </c>
      <c r="B44" s="181"/>
      <c r="C44" s="182" t="s">
        <v>1</v>
      </c>
      <c r="D44" s="182">
        <v>10.1</v>
      </c>
      <c r="E44" s="182" t="s">
        <v>1</v>
      </c>
      <c r="F44" s="182" t="s">
        <v>1</v>
      </c>
      <c r="G44" s="182" t="s">
        <v>1</v>
      </c>
      <c r="H44" s="182" t="s">
        <v>1</v>
      </c>
      <c r="I44" s="182">
        <v>12.1</v>
      </c>
      <c r="J44" s="182" t="s">
        <v>1</v>
      </c>
      <c r="K44" s="182" t="s">
        <v>1</v>
      </c>
      <c r="L44" s="182" t="s">
        <v>1</v>
      </c>
      <c r="M44" s="182" t="s">
        <v>1</v>
      </c>
      <c r="N44" s="182">
        <v>2.1</v>
      </c>
      <c r="O44" s="182" t="s">
        <v>1</v>
      </c>
      <c r="P44" s="182" t="s">
        <v>1</v>
      </c>
      <c r="Q44" s="182" t="s">
        <v>1</v>
      </c>
      <c r="R44" s="182" t="s">
        <v>1</v>
      </c>
      <c r="S44" s="182">
        <v>4.1</v>
      </c>
      <c r="T44" s="182" t="s">
        <v>1</v>
      </c>
      <c r="U44" s="182" t="s">
        <v>1</v>
      </c>
      <c r="V44" s="182" t="s">
        <v>1</v>
      </c>
      <c r="W44" s="182" t="s">
        <v>1</v>
      </c>
      <c r="X44" s="182">
        <v>6.1</v>
      </c>
      <c r="Y44" s="182" t="s">
        <v>1</v>
      </c>
      <c r="Z44" s="182" t="s">
        <v>1</v>
      </c>
    </row>
    <row r="45" spans="1:26" ht="12.75">
      <c r="A45" s="181" t="s">
        <v>3</v>
      </c>
      <c r="B45" s="181"/>
      <c r="C45" s="182" t="s">
        <v>1</v>
      </c>
      <c r="D45" s="182">
        <v>10.19</v>
      </c>
      <c r="E45" s="182" t="s">
        <v>1</v>
      </c>
      <c r="F45" s="182" t="s">
        <v>1</v>
      </c>
      <c r="G45" s="182" t="s">
        <v>1</v>
      </c>
      <c r="H45" s="182" t="s">
        <v>1</v>
      </c>
      <c r="I45" s="182">
        <v>12.19</v>
      </c>
      <c r="J45" s="182" t="s">
        <v>1</v>
      </c>
      <c r="K45" s="182" t="s">
        <v>1</v>
      </c>
      <c r="L45" s="182" t="s">
        <v>1</v>
      </c>
      <c r="M45" s="182" t="s">
        <v>1</v>
      </c>
      <c r="N45" s="182">
        <v>2.19</v>
      </c>
      <c r="O45" s="182" t="s">
        <v>1</v>
      </c>
      <c r="P45" s="182" t="s">
        <v>1</v>
      </c>
      <c r="Q45" s="182" t="s">
        <v>1</v>
      </c>
      <c r="R45" s="182" t="s">
        <v>1</v>
      </c>
      <c r="S45" s="182">
        <v>4.19</v>
      </c>
      <c r="T45" s="182" t="s">
        <v>1</v>
      </c>
      <c r="U45" s="182" t="s">
        <v>1</v>
      </c>
      <c r="V45" s="182" t="s">
        <v>1</v>
      </c>
      <c r="W45" s="182" t="s">
        <v>1</v>
      </c>
      <c r="X45" s="182">
        <v>6.19</v>
      </c>
      <c r="Y45" s="182" t="s">
        <v>1</v>
      </c>
      <c r="Z45" s="182" t="s">
        <v>1</v>
      </c>
    </row>
    <row r="46" spans="1:26" ht="12.75">
      <c r="A46" s="183" t="s">
        <v>2</v>
      </c>
      <c r="B46" s="183">
        <v>8.46</v>
      </c>
      <c r="C46" s="184" t="s">
        <v>1</v>
      </c>
      <c r="D46" s="184">
        <v>10.28</v>
      </c>
      <c r="E46" s="184" t="s">
        <v>1</v>
      </c>
      <c r="F46" s="184" t="s">
        <v>1</v>
      </c>
      <c r="G46" s="184" t="s">
        <v>1</v>
      </c>
      <c r="H46" s="184" t="s">
        <v>1</v>
      </c>
      <c r="I46" s="184">
        <v>12.28</v>
      </c>
      <c r="J46" s="184" t="s">
        <v>1</v>
      </c>
      <c r="K46" s="184" t="s">
        <v>1</v>
      </c>
      <c r="L46" s="184" t="s">
        <v>1</v>
      </c>
      <c r="M46" s="184" t="s">
        <v>1</v>
      </c>
      <c r="N46" s="184">
        <v>2.28</v>
      </c>
      <c r="O46" s="184" t="s">
        <v>1</v>
      </c>
      <c r="P46" s="184" t="s">
        <v>1</v>
      </c>
      <c r="Q46" s="184" t="s">
        <v>1</v>
      </c>
      <c r="R46" s="184" t="s">
        <v>1</v>
      </c>
      <c r="S46" s="184">
        <v>4.28</v>
      </c>
      <c r="T46" s="184" t="s">
        <v>1</v>
      </c>
      <c r="U46" s="184" t="s">
        <v>1</v>
      </c>
      <c r="V46" s="184" t="s">
        <v>1</v>
      </c>
      <c r="W46" s="184" t="s">
        <v>1</v>
      </c>
      <c r="X46" s="184">
        <v>6.28</v>
      </c>
      <c r="Y46" s="184" t="s">
        <v>1</v>
      </c>
      <c r="Z46" s="184" t="s">
        <v>1</v>
      </c>
    </row>
    <row r="47" spans="1:26" ht="12.75">
      <c r="A47" s="181" t="s">
        <v>0</v>
      </c>
      <c r="B47" s="181">
        <v>8.56</v>
      </c>
      <c r="C47" s="182" t="s">
        <v>1</v>
      </c>
      <c r="D47" s="182">
        <v>10.38</v>
      </c>
      <c r="E47" s="182" t="s">
        <v>1</v>
      </c>
      <c r="F47" s="182" t="s">
        <v>1</v>
      </c>
      <c r="G47" s="182" t="s">
        <v>1</v>
      </c>
      <c r="H47" s="182" t="s">
        <v>1</v>
      </c>
      <c r="I47" s="182">
        <v>12.38</v>
      </c>
      <c r="J47" s="182" t="s">
        <v>1</v>
      </c>
      <c r="K47" s="182" t="s">
        <v>1</v>
      </c>
      <c r="L47" s="182" t="s">
        <v>1</v>
      </c>
      <c r="M47" s="182" t="s">
        <v>1</v>
      </c>
      <c r="N47" s="182">
        <v>2.38</v>
      </c>
      <c r="O47" s="182" t="s">
        <v>1</v>
      </c>
      <c r="P47" s="182" t="s">
        <v>1</v>
      </c>
      <c r="Q47" s="182" t="s">
        <v>1</v>
      </c>
      <c r="R47" s="182" t="s">
        <v>1</v>
      </c>
      <c r="S47" s="182">
        <v>4.38</v>
      </c>
      <c r="T47" s="182" t="s">
        <v>1</v>
      </c>
      <c r="U47" s="182" t="s">
        <v>1</v>
      </c>
      <c r="V47" s="182" t="s">
        <v>1</v>
      </c>
      <c r="W47" s="182" t="s">
        <v>1</v>
      </c>
      <c r="X47" s="182">
        <v>6.38</v>
      </c>
      <c r="Y47" s="182" t="s">
        <v>1</v>
      </c>
      <c r="Z47" s="182" t="s">
        <v>1</v>
      </c>
    </row>
  </sheetData>
  <printOptions horizontalCentered="1"/>
  <pageMargins left="0" right="0" top="0.1968503937007874" bottom="0" header="0" footer="0"/>
  <pageSetup fitToWidth="2" fitToHeigh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Phil Johnston</cp:lastModifiedBy>
  <cp:lastPrinted>2004-09-17T01:15:32Z</cp:lastPrinted>
  <dcterms:created xsi:type="dcterms:W3CDTF">2004-09-03T23:32:11Z</dcterms:created>
  <dcterms:modified xsi:type="dcterms:W3CDTF">2007-04-23T03:37:01Z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