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firstSheet="2" activeTab="3"/>
  </bookViews>
  <sheets>
    <sheet name="Tour de Macarthur Swim Pool" sheetId="1" r:id="rId1"/>
    <sheet name="Tour de Macarthur - Anti C-W" sheetId="2" r:id="rId2"/>
    <sheet name="T de Mac - Anti C-W Dam Burra" sheetId="3" r:id="rId3"/>
    <sheet name="Tour de Macarthur - Anti C- dam" sheetId="4" r:id="rId4"/>
    <sheet name="Tour de Macarthur - Clockwise" sheetId="5" r:id="rId5"/>
  </sheets>
  <definedNames>
    <definedName name="_xlnm.Print_Area" localSheetId="2">'T de Mac - Anti C-W Dam Burra'!$A$2:$N$62</definedName>
    <definedName name="_xlnm.Print_Area" localSheetId="3">'Tour de Macarthur - Anti C- dam'!$A$2:$N$63</definedName>
    <definedName name="_xlnm.Print_Area" localSheetId="1">'Tour de Macarthur - Anti C-W'!$A$2:$N$59</definedName>
    <definedName name="_xlnm.Print_Area" localSheetId="4">'Tour de Macarthur - Clockwise'!$A$2:$N$52</definedName>
    <definedName name="_xlnm.Print_Area" localSheetId="0">'Tour de Macarthur Swim Pool'!$A$2:$N$52</definedName>
  </definedNames>
  <calcPr fullCalcOnLoad="1"/>
</workbook>
</file>

<file path=xl/comments1.xml><?xml version="1.0" encoding="utf-8"?>
<comments xmlns="http://schemas.openxmlformats.org/spreadsheetml/2006/main">
  <authors>
    <author>phil  johnston</author>
  </authors>
  <commentList>
    <comment ref="D31" authorId="0">
      <text>
        <r>
          <rPr>
            <b/>
            <sz val="8"/>
            <rFont val="Tahoma"/>
            <family val="0"/>
          </rPr>
          <t xml:space="preserve">135 Argyle St. Picton - near King George V Hotel
</t>
        </r>
      </text>
    </comment>
  </commentList>
</comments>
</file>

<file path=xl/comments2.xml><?xml version="1.0" encoding="utf-8"?>
<comments xmlns="http://schemas.openxmlformats.org/spreadsheetml/2006/main">
  <authors>
    <author>phil  johnston</author>
  </authors>
  <commentList>
    <comment ref="D33" authorId="0">
      <text>
        <r>
          <rPr>
            <b/>
            <sz val="8"/>
            <rFont val="Tahoma"/>
            <family val="0"/>
          </rPr>
          <t xml:space="preserve">135 Argyle St. Picton - near King George V Hotel
</t>
        </r>
      </text>
    </comment>
  </commentList>
</comments>
</file>

<file path=xl/comments3.xml><?xml version="1.0" encoding="utf-8"?>
<comments xmlns="http://schemas.openxmlformats.org/spreadsheetml/2006/main">
  <authors>
    <author>phil  johnston</author>
  </authors>
  <commentList>
    <comment ref="D36" authorId="0">
      <text>
        <r>
          <rPr>
            <b/>
            <sz val="8"/>
            <rFont val="Tahoma"/>
            <family val="0"/>
          </rPr>
          <t xml:space="preserve">135 Argyle St. Picton - near King George V Hotel
</t>
        </r>
      </text>
    </comment>
  </commentList>
</comments>
</file>

<file path=xl/comments4.xml><?xml version="1.0" encoding="utf-8"?>
<comments xmlns="http://schemas.openxmlformats.org/spreadsheetml/2006/main">
  <authors>
    <author>phil  johnston</author>
  </authors>
  <commentList>
    <comment ref="D37" authorId="0">
      <text>
        <r>
          <rPr>
            <b/>
            <sz val="8"/>
            <rFont val="Tahoma"/>
            <family val="0"/>
          </rPr>
          <t xml:space="preserve">135 Argyle St. Picton - near King George V Hotel
</t>
        </r>
      </text>
    </comment>
  </commentList>
</comments>
</file>

<file path=xl/sharedStrings.xml><?xml version="1.0" encoding="utf-8"?>
<sst xmlns="http://schemas.openxmlformats.org/spreadsheetml/2006/main" count="1113" uniqueCount="138">
  <si>
    <t>Leg</t>
  </si>
  <si>
    <t xml:space="preserve"> </t>
  </si>
  <si>
    <t>km</t>
  </si>
  <si>
    <t>Pedal</t>
  </si>
  <si>
    <t>Time</t>
  </si>
  <si>
    <t>Campbelltown Swim Pool</t>
  </si>
  <si>
    <t>A</t>
  </si>
  <si>
    <t>Narellan Rd</t>
  </si>
  <si>
    <t>NW</t>
  </si>
  <si>
    <t>R</t>
  </si>
  <si>
    <t>/</t>
  </si>
  <si>
    <t>Camden By-Pass</t>
  </si>
  <si>
    <t>SW</t>
  </si>
  <si>
    <t>1st Sag Stop</t>
  </si>
  <si>
    <t>L</t>
  </si>
  <si>
    <t>N</t>
  </si>
  <si>
    <t xml:space="preserve"> 'Camden'</t>
  </si>
  <si>
    <t>Broughton St</t>
  </si>
  <si>
    <t>Murray St</t>
  </si>
  <si>
    <t>Argyle St</t>
  </si>
  <si>
    <t>Elizabeth St</t>
  </si>
  <si>
    <t>NE</t>
  </si>
  <si>
    <t>Exeter St</t>
  </si>
  <si>
    <t>Cobbitty Rd</t>
  </si>
  <si>
    <t>W</t>
  </si>
  <si>
    <t>1st Nosh Stop</t>
  </si>
  <si>
    <t>Werombi Rd</t>
  </si>
  <si>
    <t>~</t>
  </si>
  <si>
    <t xml:space="preserve"> 'Theresa Park'</t>
  </si>
  <si>
    <t>2nd Sag Stop</t>
  </si>
  <si>
    <t xml:space="preserve"> 'Orangeville'</t>
  </si>
  <si>
    <t xml:space="preserve"> 'The Oaks'</t>
  </si>
  <si>
    <t>S</t>
  </si>
  <si>
    <t>Burragorang St</t>
  </si>
  <si>
    <t xml:space="preserve"> 'Oakdale'</t>
  </si>
  <si>
    <t>3rd Sag Stop</t>
  </si>
  <si>
    <t>Barkers Lodge Rd</t>
  </si>
  <si>
    <t>Ferguson Rd on R</t>
  </si>
  <si>
    <t>S/E</t>
  </si>
  <si>
    <t>Mowbray Park Rd on R</t>
  </si>
  <si>
    <t>E</t>
  </si>
  <si>
    <t xml:space="preserve"> 'Picton'</t>
  </si>
  <si>
    <t>2nd Nosh Stop</t>
  </si>
  <si>
    <t>Rememberance Drive</t>
  </si>
  <si>
    <t>Finns Rd</t>
  </si>
  <si>
    <t>Woodbridge Rd</t>
  </si>
  <si>
    <t>SE</t>
  </si>
  <si>
    <t>Menangle General Store</t>
  </si>
  <si>
    <t xml:space="preserve">3rd Nosh Stop </t>
  </si>
  <si>
    <t>'Menangle General Store'</t>
  </si>
  <si>
    <t>Menangle Rd</t>
  </si>
  <si>
    <t>cross over Hume H'way</t>
  </si>
  <si>
    <t>Tailby Rd</t>
  </si>
  <si>
    <t xml:space="preserve">4th Sag Stop </t>
  </si>
  <si>
    <t>RL</t>
  </si>
  <si>
    <t>Kellicar Rd</t>
  </si>
  <si>
    <t>ETR</t>
  </si>
  <si>
    <t>Start</t>
  </si>
  <si>
    <t>Finish</t>
  </si>
  <si>
    <t>to</t>
  </si>
  <si>
    <t>Campbelltown Swiming Pool</t>
  </si>
  <si>
    <t>dir</t>
  </si>
  <si>
    <t>grad</t>
  </si>
  <si>
    <t>leg km</t>
  </si>
  <si>
    <t>agg km</t>
  </si>
  <si>
    <t>Depart</t>
  </si>
  <si>
    <t>Return</t>
  </si>
  <si>
    <t>Nosh</t>
  </si>
  <si>
    <t>Dist.</t>
  </si>
  <si>
    <t>Ave</t>
  </si>
  <si>
    <t>ave</t>
  </si>
  <si>
    <t xml:space="preserve"> "The Parkway" Rd</t>
  </si>
  <si>
    <t>destination</t>
  </si>
  <si>
    <t>leg ave</t>
  </si>
  <si>
    <t>ride ave</t>
  </si>
  <si>
    <t>agg ride</t>
  </si>
  <si>
    <t>hr:m</t>
  </si>
  <si>
    <t>Ride legs</t>
  </si>
  <si>
    <t>Blaxland Rd</t>
  </si>
  <si>
    <t>Hume Highway</t>
  </si>
  <si>
    <t>Narellan, Elderslie, Camden, Cobbitty, Theresa Park, Orangeville, Oakdale, Mowbray Park, Picton, Menangle Park</t>
  </si>
  <si>
    <t>stop time</t>
  </si>
  <si>
    <t>ride time</t>
  </si>
  <si>
    <t>Former Old Hume H'way/Broughton St</t>
  </si>
  <si>
    <t>Macquarie Grove Rd</t>
  </si>
  <si>
    <t>Cobbitty Café Patisserie</t>
  </si>
  <si>
    <t>Bobs Range Rd</t>
  </si>
  <si>
    <t>Simply Delicious Cafe</t>
  </si>
  <si>
    <t>Mt Hercules Rd- KOM</t>
  </si>
  <si>
    <t>Start of KOM - Crash Zone</t>
  </si>
  <si>
    <r>
      <t>Tour de Macarthur</t>
    </r>
    <r>
      <rPr>
        <b/>
        <i/>
        <sz val="14"/>
        <rFont val="Arial Narrow"/>
        <family val="2"/>
      </rPr>
      <t xml:space="preserve"> from Campbelltown Swimming Pool</t>
    </r>
  </si>
  <si>
    <t>Fitzpatrick Rd</t>
  </si>
  <si>
    <t>Wellings Drive</t>
  </si>
  <si>
    <t>Waterworth Drive</t>
  </si>
  <si>
    <t>NNE</t>
  </si>
  <si>
    <t>NWW</t>
  </si>
  <si>
    <t xml:space="preserve"> 'Camden Valley Inn'</t>
  </si>
  <si>
    <t>Cawdor Rd</t>
  </si>
  <si>
    <t>Cawdor Primary School</t>
  </si>
  <si>
    <t>Cawdor (Main Sth'n) Rd</t>
  </si>
  <si>
    <t>Birriwa Reserve, "Mount Annan"</t>
  </si>
  <si>
    <t>Gilchrist Drive</t>
  </si>
  <si>
    <t>SSW</t>
  </si>
  <si>
    <t>SEE</t>
  </si>
  <si>
    <t>Tindall St</t>
  </si>
  <si>
    <t>Kellicar St</t>
  </si>
  <si>
    <t>NEE</t>
  </si>
  <si>
    <t>ENE</t>
  </si>
  <si>
    <t>Menangle Rd / Rememberance Drive</t>
  </si>
  <si>
    <t>Start of KOM - Finns Rd sign</t>
  </si>
  <si>
    <t>KOM - Mt Hercules Rd sign</t>
  </si>
  <si>
    <t>Picton</t>
  </si>
  <si>
    <t>Sinply Delicious Café</t>
  </si>
  <si>
    <t>⁄</t>
  </si>
  <si>
    <t>\</t>
  </si>
  <si>
    <r>
      <t xml:space="preserve">Ferguson Rd on </t>
    </r>
    <r>
      <rPr>
        <b/>
        <sz val="10"/>
        <rFont val="Arial Narrow"/>
        <family val="2"/>
      </rPr>
      <t xml:space="preserve"> L</t>
    </r>
  </si>
  <si>
    <r>
      <t xml:space="preserve">Montpelier Rd on  </t>
    </r>
    <r>
      <rPr>
        <b/>
        <sz val="10"/>
        <rFont val="Arial Narrow"/>
        <family val="2"/>
      </rPr>
      <t>R</t>
    </r>
  </si>
  <si>
    <t>Oakdale</t>
  </si>
  <si>
    <t>NNW</t>
  </si>
  <si>
    <t>Orangeville</t>
  </si>
  <si>
    <t>ESE</t>
  </si>
  <si>
    <t>Montpelier Rd</t>
  </si>
  <si>
    <t>Camden Bypass</t>
  </si>
  <si>
    <t xml:space="preserve">Narellan, Menangle Park, Picton, Mowbray Park, Oakdale, The Oaks, Orangeville, Theresa Park, Cobbitty, Camden, Cawdor, Elderslie,     </t>
  </si>
  <si>
    <r>
      <t>~</t>
    </r>
    <r>
      <rPr>
        <sz val="8"/>
        <rFont val="Arial"/>
        <family val="2"/>
      </rPr>
      <t>~</t>
    </r>
  </si>
  <si>
    <t>WSW</t>
  </si>
  <si>
    <r>
      <t xml:space="preserve">Tour de Macarthur </t>
    </r>
    <r>
      <rPr>
        <b/>
        <i/>
        <sz val="14"/>
        <rFont val="Arial Narrow"/>
        <family val="2"/>
      </rPr>
      <t>anti-clockwise from Birriwa Reserve, "Mount Annan"  Narellan</t>
    </r>
  </si>
  <si>
    <r>
      <t xml:space="preserve">Tour de Macarthur </t>
    </r>
    <r>
      <rPr>
        <b/>
        <i/>
        <sz val="14"/>
        <rFont val="Arial Narrow"/>
        <family val="2"/>
      </rPr>
      <t>clockwise from Birriwa Reserve, "Mount Annan"  Narellan</t>
    </r>
  </si>
  <si>
    <t>John St/Silverdale Rd</t>
  </si>
  <si>
    <t>Burragorang Rd</t>
  </si>
  <si>
    <t>Lake Burragorang Lookout</t>
  </si>
  <si>
    <t>'U'</t>
  </si>
  <si>
    <t>Lake Burragorang        Lookout Entrance</t>
  </si>
  <si>
    <t>Former Old Hume H'way</t>
  </si>
  <si>
    <t>Silverdale Rd</t>
  </si>
  <si>
    <t xml:space="preserve">Argyle St / Remembrance Dr. </t>
  </si>
  <si>
    <t>Argyle St / Remberance Dr.</t>
  </si>
  <si>
    <t>Simply Delicious Café, Picton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</si>
</sst>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#,##0.00_ ;\-#,##0.00\ 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 Narrow"/>
      <family val="2"/>
    </font>
    <font>
      <b/>
      <i/>
      <sz val="18"/>
      <name val="Arial Narrow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i/>
      <sz val="10"/>
      <name val="Arial"/>
      <family val="2"/>
    </font>
    <font>
      <sz val="8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sz val="9"/>
      <name val="Arial Narrow"/>
      <family val="2"/>
    </font>
    <font>
      <b/>
      <sz val="8"/>
      <name val="Tahoma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u val="single"/>
      <sz val="8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sz val="18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" fontId="11" fillId="0" borderId="0" xfId="0" applyNumberFormat="1" applyFont="1" applyBorder="1" applyAlignment="1" applyProtection="1">
      <alignment horizontal="center"/>
      <protection locked="0"/>
    </xf>
    <xf numFmtId="18" fontId="14" fillId="0" borderId="0" xfId="0" applyNumberFormat="1" applyFont="1" applyBorder="1" applyAlignment="1" applyProtection="1">
      <alignment horizontal="center"/>
      <protection locked="0"/>
    </xf>
    <xf numFmtId="172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8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17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72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 wrapText="1"/>
    </xf>
    <xf numFmtId="172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72" fontId="19" fillId="3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72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172" fontId="19" fillId="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2" fontId="20" fillId="0" borderId="0" xfId="0" applyNumberFormat="1" applyFont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19" fontId="8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 wrapText="1"/>
    </xf>
    <xf numFmtId="20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2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2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172" fontId="8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172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20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172" fontId="8" fillId="4" borderId="0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172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20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20" fontId="8" fillId="3" borderId="0" xfId="0" applyNumberFormat="1" applyFont="1" applyFill="1" applyBorder="1" applyAlignment="1">
      <alignment horizontal="center" vertical="center" wrapText="1"/>
    </xf>
    <xf numFmtId="20" fontId="8" fillId="4" borderId="0" xfId="0" applyNumberFormat="1" applyFont="1" applyFill="1" applyBorder="1" applyAlignment="1">
      <alignment horizontal="center" vertical="center" wrapText="1"/>
    </xf>
    <xf numFmtId="20" fontId="21" fillId="0" borderId="0" xfId="0" applyNumberFormat="1" applyFont="1" applyBorder="1" applyAlignment="1">
      <alignment horizontal="center" vertical="center" wrapText="1"/>
    </xf>
    <xf numFmtId="20" fontId="21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3" fontId="8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/>
    </xf>
    <xf numFmtId="172" fontId="2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0" fontId="13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86" fontId="8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18"/>
  <sheetViews>
    <sheetView zoomScale="90" zoomScaleNormal="90" workbookViewId="0" topLeftCell="A33">
      <selection activeCell="G53" sqref="G53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.8515625" style="0" customWidth="1"/>
    <col min="4" max="4" width="19.28125" style="0" customWidth="1"/>
    <col min="5" max="6" width="4.7109375" style="0" customWidth="1"/>
    <col min="7" max="7" width="6.140625" style="3" customWidth="1"/>
    <col min="8" max="8" width="7.8515625" style="3" customWidth="1"/>
    <col min="9" max="9" width="6.8515625" style="3" customWidth="1"/>
    <col min="10" max="10" width="4.57421875" style="3" customWidth="1"/>
    <col min="11" max="11" width="5.8515625" style="4" customWidth="1"/>
    <col min="12" max="12" width="6.140625" style="4" customWidth="1"/>
    <col min="13" max="14" width="7.421875" style="4" customWidth="1"/>
    <col min="15" max="15" width="6.8515625" style="4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12.75"/>
    <row r="2" spans="1:26" ht="21" customHeight="1">
      <c r="A2" s="1" t="s">
        <v>90</v>
      </c>
      <c r="C2" s="2"/>
      <c r="D2" s="2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7" t="s">
        <v>80</v>
      </c>
      <c r="C3" s="2"/>
      <c r="D3" s="2"/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ht="24.75" customHeight="1">
      <c r="A4" s="48" t="s">
        <v>61</v>
      </c>
      <c r="B4" s="48" t="s">
        <v>60</v>
      </c>
      <c r="C4" s="49" t="s">
        <v>63</v>
      </c>
      <c r="D4" s="50" t="s">
        <v>72</v>
      </c>
      <c r="E4" s="48" t="s">
        <v>61</v>
      </c>
      <c r="F4" s="48" t="s">
        <v>62</v>
      </c>
      <c r="G4" s="60" t="s">
        <v>64</v>
      </c>
      <c r="H4" s="60" t="s">
        <v>73</v>
      </c>
      <c r="I4" s="60" t="s">
        <v>74</v>
      </c>
      <c r="J4" s="49" t="s">
        <v>81</v>
      </c>
      <c r="K4" s="49" t="s">
        <v>82</v>
      </c>
      <c r="L4" s="60" t="s">
        <v>75</v>
      </c>
      <c r="M4" s="84" t="s">
        <v>76</v>
      </c>
      <c r="N4" s="84">
        <v>0.3194444444444445</v>
      </c>
      <c r="O4" s="14"/>
      <c r="P4" s="11"/>
      <c r="Q4" s="11"/>
      <c r="R4" s="10"/>
      <c r="S4" s="10"/>
      <c r="T4" s="12"/>
      <c r="U4" s="12"/>
      <c r="V4" s="12"/>
      <c r="W4" s="12"/>
      <c r="X4" s="12"/>
      <c r="Y4" s="8"/>
      <c r="Z4" s="14"/>
      <c r="AA4" s="13"/>
      <c r="AB4" s="1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8" customHeight="1">
      <c r="A5" s="51" t="s">
        <v>9</v>
      </c>
      <c r="B5" s="51" t="s">
        <v>7</v>
      </c>
      <c r="C5" s="52">
        <v>1.2</v>
      </c>
      <c r="D5" s="51" t="s">
        <v>78</v>
      </c>
      <c r="E5" s="51" t="s">
        <v>24</v>
      </c>
      <c r="F5" s="51" t="s">
        <v>27</v>
      </c>
      <c r="G5" s="62">
        <f>C5</f>
        <v>1.2</v>
      </c>
      <c r="H5" s="62">
        <f>C5/K5*60</f>
        <v>23.999999999999996</v>
      </c>
      <c r="I5" s="62">
        <f>G5/L5*60</f>
        <v>23.999999999999996</v>
      </c>
      <c r="J5" s="52"/>
      <c r="K5" s="52">
        <v>3</v>
      </c>
      <c r="L5" s="62">
        <f>K5</f>
        <v>3</v>
      </c>
      <c r="M5" s="85">
        <f>(J5+K5)/1440</f>
        <v>0.0020833333333333333</v>
      </c>
      <c r="N5" s="102">
        <f aca="true" t="shared" si="0" ref="N5:N43">N4+((K5+J5)/1440)</f>
        <v>0.3215277777777778</v>
      </c>
      <c r="O5" s="14"/>
      <c r="P5" s="11"/>
      <c r="Q5" s="11"/>
      <c r="R5" s="10"/>
      <c r="S5" s="10"/>
      <c r="T5" s="12"/>
      <c r="U5" s="12"/>
      <c r="V5" s="12"/>
      <c r="W5" s="12"/>
      <c r="X5" s="12"/>
      <c r="Y5" s="8"/>
      <c r="Z5" s="14"/>
      <c r="AA5" s="13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8" customHeight="1">
      <c r="A6" s="51" t="s">
        <v>6</v>
      </c>
      <c r="B6" s="51" t="s">
        <v>7</v>
      </c>
      <c r="C6" s="52">
        <v>1.7</v>
      </c>
      <c r="D6" s="51" t="s">
        <v>79</v>
      </c>
      <c r="E6" s="51" t="s">
        <v>8</v>
      </c>
      <c r="F6" s="51" t="s">
        <v>10</v>
      </c>
      <c r="G6" s="62">
        <f>G5+C6</f>
        <v>2.9</v>
      </c>
      <c r="H6" s="62">
        <f>C6/K6*60</f>
        <v>25.5</v>
      </c>
      <c r="I6" s="62">
        <f>G6/L6*60</f>
        <v>24.857142857142854</v>
      </c>
      <c r="J6" s="52"/>
      <c r="K6" s="52">
        <v>4</v>
      </c>
      <c r="L6" s="62">
        <f>L5+K6</f>
        <v>7</v>
      </c>
      <c r="M6" s="85">
        <f aca="true" t="shared" si="1" ref="M6:M43">M5+(J6+K6)/1440</f>
        <v>0.004861111111111111</v>
      </c>
      <c r="N6" s="102">
        <f t="shared" si="0"/>
        <v>0.32430555555555557</v>
      </c>
      <c r="O6" s="14"/>
      <c r="P6" s="11"/>
      <c r="Q6" s="11"/>
      <c r="R6" s="10"/>
      <c r="S6" s="10"/>
      <c r="T6" s="12"/>
      <c r="U6" s="12"/>
      <c r="V6" s="12"/>
      <c r="W6" s="12"/>
      <c r="X6" s="12"/>
      <c r="Y6" s="8"/>
      <c r="Z6" s="14"/>
      <c r="AA6" s="13"/>
      <c r="AB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8" customHeight="1">
      <c r="A7" s="51" t="s">
        <v>6</v>
      </c>
      <c r="B7" s="51" t="s">
        <v>7</v>
      </c>
      <c r="C7" s="52">
        <v>4.1</v>
      </c>
      <c r="D7" s="51" t="s">
        <v>11</v>
      </c>
      <c r="E7" s="51" t="s">
        <v>8</v>
      </c>
      <c r="F7" s="51" t="s">
        <v>10</v>
      </c>
      <c r="G7" s="62">
        <f>G6+C7</f>
        <v>7</v>
      </c>
      <c r="H7" s="62">
        <f>C7/K7*60</f>
        <v>23.428571428571423</v>
      </c>
      <c r="I7" s="62">
        <f>G7/L7*60</f>
        <v>24</v>
      </c>
      <c r="J7" s="52"/>
      <c r="K7" s="52">
        <v>10.5</v>
      </c>
      <c r="L7" s="62">
        <f>L6+K7</f>
        <v>17.5</v>
      </c>
      <c r="M7" s="85">
        <f t="shared" si="1"/>
        <v>0.012152777777777778</v>
      </c>
      <c r="N7" s="102">
        <f t="shared" si="0"/>
        <v>0.3315972222222222</v>
      </c>
      <c r="O7" s="14"/>
      <c r="P7" s="11"/>
      <c r="Q7" s="11"/>
      <c r="R7" s="10"/>
      <c r="S7" s="10"/>
      <c r="T7" s="12"/>
      <c r="U7" s="12"/>
      <c r="V7" s="12"/>
      <c r="W7" s="12"/>
      <c r="X7" s="12"/>
      <c r="Y7" s="8"/>
      <c r="Z7" s="14"/>
      <c r="AA7" s="13"/>
      <c r="AB7" s="1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8" customHeight="1">
      <c r="A8" s="63"/>
      <c r="B8" s="53" t="s">
        <v>13</v>
      </c>
      <c r="C8" s="54"/>
      <c r="D8" s="53" t="s">
        <v>11</v>
      </c>
      <c r="E8" s="53"/>
      <c r="F8" s="86"/>
      <c r="G8" s="87"/>
      <c r="H8" s="87"/>
      <c r="I8" s="87"/>
      <c r="J8" s="88">
        <v>2</v>
      </c>
      <c r="K8" s="89"/>
      <c r="L8" s="87"/>
      <c r="M8" s="90">
        <f t="shared" si="1"/>
        <v>0.013541666666666667</v>
      </c>
      <c r="N8" s="103">
        <f t="shared" si="0"/>
        <v>0.3329861111111111</v>
      </c>
      <c r="O8" s="14"/>
      <c r="P8" s="11"/>
      <c r="Q8" s="11"/>
      <c r="R8" s="10"/>
      <c r="S8" s="10"/>
      <c r="T8" s="12"/>
      <c r="U8" s="12"/>
      <c r="V8" s="12"/>
      <c r="W8" s="12"/>
      <c r="X8" s="12"/>
      <c r="Y8" s="8"/>
      <c r="Z8" s="14"/>
      <c r="AA8" s="9"/>
      <c r="AB8" s="1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22.5" customHeight="1">
      <c r="A9" s="51" t="s">
        <v>14</v>
      </c>
      <c r="B9" s="51" t="s">
        <v>11</v>
      </c>
      <c r="C9" s="52">
        <v>6.2</v>
      </c>
      <c r="D9" s="51" t="s">
        <v>83</v>
      </c>
      <c r="E9" s="51" t="s">
        <v>12</v>
      </c>
      <c r="F9" s="51" t="s">
        <v>27</v>
      </c>
      <c r="G9" s="62">
        <f>G7+C9</f>
        <v>13.2</v>
      </c>
      <c r="H9" s="62">
        <f aca="true" t="shared" si="2" ref="H9:H17">C9/K9*60</f>
        <v>21.88235294117647</v>
      </c>
      <c r="I9" s="62">
        <f aca="true" t="shared" si="3" ref="I9:I17">G9/L9*60</f>
        <v>22.956521739130434</v>
      </c>
      <c r="J9" s="52"/>
      <c r="K9" s="96">
        <v>17</v>
      </c>
      <c r="L9" s="71">
        <f>L7+K9</f>
        <v>34.5</v>
      </c>
      <c r="M9" s="85">
        <f t="shared" si="1"/>
        <v>0.025347222222222222</v>
      </c>
      <c r="N9" s="102">
        <f t="shared" si="0"/>
        <v>0.34479166666666666</v>
      </c>
      <c r="O9" s="14"/>
      <c r="P9" s="11"/>
      <c r="Q9" s="11"/>
      <c r="R9" s="10"/>
      <c r="S9" s="10"/>
      <c r="T9" s="12"/>
      <c r="U9" s="12"/>
      <c r="V9" s="12"/>
      <c r="W9" s="12"/>
      <c r="X9" s="12"/>
      <c r="Y9" s="8"/>
      <c r="Z9" s="14"/>
      <c r="AA9" s="9"/>
      <c r="AB9" s="1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5.5" customHeight="1">
      <c r="A10" s="51" t="s">
        <v>9</v>
      </c>
      <c r="B10" s="51" t="str">
        <f>D9</f>
        <v>Former Old Hume H'way/Broughton St</v>
      </c>
      <c r="C10" s="52">
        <v>1.4</v>
      </c>
      <c r="D10" s="55" t="s">
        <v>16</v>
      </c>
      <c r="E10" s="51" t="s">
        <v>15</v>
      </c>
      <c r="F10" s="51" t="s">
        <v>27</v>
      </c>
      <c r="G10" s="62">
        <f aca="true" t="shared" si="4" ref="G10:G17">G9+C10</f>
        <v>14.6</v>
      </c>
      <c r="H10" s="62">
        <f t="shared" si="2"/>
        <v>27.999999999999996</v>
      </c>
      <c r="I10" s="62">
        <f t="shared" si="3"/>
        <v>23.36</v>
      </c>
      <c r="J10" s="52"/>
      <c r="K10" s="96">
        <v>3</v>
      </c>
      <c r="L10" s="71">
        <f aca="true" t="shared" si="5" ref="L10:L17">L9+K10</f>
        <v>37.5</v>
      </c>
      <c r="M10" s="85">
        <f t="shared" si="1"/>
        <v>0.027430555555555555</v>
      </c>
      <c r="N10" s="102">
        <f t="shared" si="0"/>
        <v>0.346875</v>
      </c>
      <c r="O10" s="14"/>
      <c r="P10" s="11"/>
      <c r="Q10" s="11"/>
      <c r="R10" s="10"/>
      <c r="S10" s="10"/>
      <c r="T10" s="12"/>
      <c r="U10" s="12"/>
      <c r="V10" s="12"/>
      <c r="W10" s="12"/>
      <c r="X10" s="12"/>
      <c r="Y10" s="8"/>
      <c r="Z10" s="14"/>
      <c r="AA10" s="9"/>
      <c r="AB10" s="1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8" customHeight="1">
      <c r="A11" s="51" t="s">
        <v>6</v>
      </c>
      <c r="B11" s="51" t="s">
        <v>17</v>
      </c>
      <c r="C11" s="52">
        <v>0.8</v>
      </c>
      <c r="D11" s="51" t="s">
        <v>18</v>
      </c>
      <c r="E11" s="51" t="s">
        <v>15</v>
      </c>
      <c r="F11" s="51" t="s">
        <v>27</v>
      </c>
      <c r="G11" s="62">
        <f t="shared" si="4"/>
        <v>15.4</v>
      </c>
      <c r="H11" s="62">
        <f t="shared" si="2"/>
        <v>24</v>
      </c>
      <c r="I11" s="62">
        <f t="shared" si="3"/>
        <v>23.39240506329114</v>
      </c>
      <c r="J11" s="52"/>
      <c r="K11" s="96">
        <v>2</v>
      </c>
      <c r="L11" s="71">
        <f t="shared" si="5"/>
        <v>39.5</v>
      </c>
      <c r="M11" s="85">
        <f t="shared" si="1"/>
        <v>0.028819444444444443</v>
      </c>
      <c r="N11" s="102">
        <f t="shared" si="0"/>
        <v>0.3482638888888889</v>
      </c>
      <c r="O11" s="14"/>
      <c r="P11" s="11"/>
      <c r="Q11" s="11"/>
      <c r="R11" s="10"/>
      <c r="S11" s="10"/>
      <c r="T11" s="12"/>
      <c r="U11" s="12"/>
      <c r="V11" s="12"/>
      <c r="W11" s="12"/>
      <c r="X11" s="12"/>
      <c r="Y11" s="8"/>
      <c r="Z11" s="14"/>
      <c r="AA11" s="9"/>
      <c r="AB11" s="1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8" customHeight="1">
      <c r="A12" s="51" t="s">
        <v>6</v>
      </c>
      <c r="B12" s="51" t="s">
        <v>18</v>
      </c>
      <c r="C12" s="52">
        <v>0.8</v>
      </c>
      <c r="D12" s="51" t="s">
        <v>19</v>
      </c>
      <c r="E12" s="51" t="s">
        <v>15</v>
      </c>
      <c r="F12" s="51" t="s">
        <v>27</v>
      </c>
      <c r="G12" s="62">
        <f t="shared" si="4"/>
        <v>16.2</v>
      </c>
      <c r="H12" s="62">
        <f t="shared" si="2"/>
        <v>24</v>
      </c>
      <c r="I12" s="62">
        <f t="shared" si="3"/>
        <v>23.42168674698795</v>
      </c>
      <c r="J12" s="52"/>
      <c r="K12" s="96">
        <v>2</v>
      </c>
      <c r="L12" s="71">
        <f t="shared" si="5"/>
        <v>41.5</v>
      </c>
      <c r="M12" s="85">
        <f t="shared" si="1"/>
        <v>0.03020833333333333</v>
      </c>
      <c r="N12" s="102">
        <f t="shared" si="0"/>
        <v>0.34965277777777776</v>
      </c>
      <c r="O12" s="14"/>
      <c r="P12" s="11"/>
      <c r="Q12" s="11"/>
      <c r="R12" s="10"/>
      <c r="S12" s="10"/>
      <c r="T12" s="12"/>
      <c r="U12" s="12"/>
      <c r="V12" s="12"/>
      <c r="W12" s="12"/>
      <c r="X12" s="12"/>
      <c r="Y12" s="8"/>
      <c r="Z12" s="14"/>
      <c r="AA12" s="9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8" customHeight="1">
      <c r="A13" s="51" t="s">
        <v>9</v>
      </c>
      <c r="B13" s="51" t="s">
        <v>19</v>
      </c>
      <c r="C13" s="52">
        <v>0.5</v>
      </c>
      <c r="D13" s="51" t="s">
        <v>20</v>
      </c>
      <c r="E13" s="51" t="s">
        <v>21</v>
      </c>
      <c r="F13" s="51" t="s">
        <v>27</v>
      </c>
      <c r="G13" s="62">
        <f t="shared" si="4"/>
        <v>16.7</v>
      </c>
      <c r="H13" s="62">
        <f t="shared" si="2"/>
        <v>20</v>
      </c>
      <c r="I13" s="62">
        <f t="shared" si="3"/>
        <v>23.302325581395348</v>
      </c>
      <c r="J13" s="52"/>
      <c r="K13" s="96">
        <v>1.5</v>
      </c>
      <c r="L13" s="71">
        <f t="shared" si="5"/>
        <v>43</v>
      </c>
      <c r="M13" s="85">
        <f t="shared" si="1"/>
        <v>0.031249999999999997</v>
      </c>
      <c r="N13" s="102">
        <f t="shared" si="0"/>
        <v>0.3506944444444444</v>
      </c>
      <c r="O13" s="14"/>
      <c r="P13" s="11"/>
      <c r="Q13" s="11"/>
      <c r="R13" s="10"/>
      <c r="S13" s="10"/>
      <c r="T13" s="12"/>
      <c r="U13" s="12"/>
      <c r="V13" s="12"/>
      <c r="W13" s="12"/>
      <c r="X13" s="12"/>
      <c r="Y13" s="8"/>
      <c r="Z13" s="14"/>
      <c r="AA13" s="9"/>
      <c r="AB13" s="1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8" customHeight="1">
      <c r="A14" s="51" t="s">
        <v>14</v>
      </c>
      <c r="B14" s="51" t="s">
        <v>20</v>
      </c>
      <c r="C14" s="52">
        <v>0.5</v>
      </c>
      <c r="D14" s="51" t="s">
        <v>22</v>
      </c>
      <c r="E14" s="51" t="s">
        <v>15</v>
      </c>
      <c r="F14" s="51" t="s">
        <v>27</v>
      </c>
      <c r="G14" s="62">
        <f t="shared" si="4"/>
        <v>17.2</v>
      </c>
      <c r="H14" s="62">
        <f t="shared" si="2"/>
        <v>14.285714285714285</v>
      </c>
      <c r="I14" s="62">
        <f t="shared" si="3"/>
        <v>22.88248337028825</v>
      </c>
      <c r="J14" s="52"/>
      <c r="K14" s="96">
        <v>2.1</v>
      </c>
      <c r="L14" s="71">
        <f t="shared" si="5"/>
        <v>45.1</v>
      </c>
      <c r="M14" s="85">
        <f t="shared" si="1"/>
        <v>0.03270833333333333</v>
      </c>
      <c r="N14" s="102">
        <f t="shared" si="0"/>
        <v>0.35215277777777776</v>
      </c>
      <c r="O14" s="14"/>
      <c r="P14" s="11"/>
      <c r="Q14" s="11"/>
      <c r="R14" s="10"/>
      <c r="S14" s="10"/>
      <c r="T14" s="12"/>
      <c r="U14" s="12"/>
      <c r="V14" s="12"/>
      <c r="W14" s="12"/>
      <c r="X14" s="12"/>
      <c r="Y14" s="8"/>
      <c r="Z14" s="14"/>
      <c r="AA14" s="9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8" customHeight="1">
      <c r="A15" s="51" t="s">
        <v>9</v>
      </c>
      <c r="B15" s="51" t="s">
        <v>22</v>
      </c>
      <c r="C15" s="52">
        <v>0.05</v>
      </c>
      <c r="D15" s="51" t="s">
        <v>84</v>
      </c>
      <c r="E15" s="51" t="s">
        <v>15</v>
      </c>
      <c r="F15" s="51" t="s">
        <v>27</v>
      </c>
      <c r="G15" s="62">
        <f t="shared" si="4"/>
        <v>17.25</v>
      </c>
      <c r="H15" s="62">
        <f t="shared" si="2"/>
        <v>12</v>
      </c>
      <c r="I15" s="62">
        <f t="shared" si="3"/>
        <v>22.822491730981255</v>
      </c>
      <c r="J15" s="52"/>
      <c r="K15" s="96">
        <v>0.25</v>
      </c>
      <c r="L15" s="71">
        <f t="shared" si="5"/>
        <v>45.35</v>
      </c>
      <c r="M15" s="85">
        <f t="shared" si="1"/>
        <v>0.03288194444444444</v>
      </c>
      <c r="N15" s="102">
        <f t="shared" si="0"/>
        <v>0.3523263888888889</v>
      </c>
      <c r="O15" s="14"/>
      <c r="P15" s="11"/>
      <c r="Q15" s="11"/>
      <c r="R15" s="10"/>
      <c r="S15" s="10"/>
      <c r="T15" s="12"/>
      <c r="U15" s="12"/>
      <c r="V15" s="12"/>
      <c r="W15" s="12"/>
      <c r="X15" s="12"/>
      <c r="Y15" s="8"/>
      <c r="Z15" s="14"/>
      <c r="AA15" s="9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8" customHeight="1">
      <c r="A16" s="51" t="s">
        <v>14</v>
      </c>
      <c r="B16" s="51" t="str">
        <f>D15</f>
        <v>Macquarie Grove Rd</v>
      </c>
      <c r="C16" s="52">
        <v>5</v>
      </c>
      <c r="D16" s="51" t="s">
        <v>23</v>
      </c>
      <c r="E16" s="51" t="s">
        <v>15</v>
      </c>
      <c r="F16" s="51" t="s">
        <v>27</v>
      </c>
      <c r="G16" s="62">
        <f t="shared" si="4"/>
        <v>22.25</v>
      </c>
      <c r="H16" s="62">
        <f t="shared" si="2"/>
        <v>25</v>
      </c>
      <c r="I16" s="62">
        <f t="shared" si="3"/>
        <v>23.278116826503922</v>
      </c>
      <c r="J16" s="52"/>
      <c r="K16" s="96">
        <v>12</v>
      </c>
      <c r="L16" s="71">
        <f t="shared" si="5"/>
        <v>57.35</v>
      </c>
      <c r="M16" s="85">
        <f t="shared" si="1"/>
        <v>0.041215277777777774</v>
      </c>
      <c r="N16" s="102">
        <f t="shared" si="0"/>
        <v>0.36065972222222226</v>
      </c>
      <c r="O16" s="14"/>
      <c r="P16" s="11"/>
      <c r="Q16" s="11"/>
      <c r="R16" s="10"/>
      <c r="S16" s="10"/>
      <c r="T16" s="12"/>
      <c r="U16" s="12"/>
      <c r="V16" s="12"/>
      <c r="W16" s="12"/>
      <c r="X16" s="12"/>
      <c r="Y16" s="8"/>
      <c r="Z16" s="14"/>
      <c r="AA16" s="9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6.25" customHeight="1">
      <c r="A17" s="51" t="s">
        <v>14</v>
      </c>
      <c r="B17" s="51" t="s">
        <v>23</v>
      </c>
      <c r="C17" s="52">
        <v>3</v>
      </c>
      <c r="D17" s="51" t="str">
        <f>D18</f>
        <v>Cobbitty Café Patisserie</v>
      </c>
      <c r="E17" s="51" t="s">
        <v>24</v>
      </c>
      <c r="F17" s="51" t="s">
        <v>27</v>
      </c>
      <c r="G17" s="62">
        <f t="shared" si="4"/>
        <v>25.25</v>
      </c>
      <c r="H17" s="62">
        <f t="shared" si="2"/>
        <v>22.5</v>
      </c>
      <c r="I17" s="62">
        <f t="shared" si="3"/>
        <v>23.182861514919665</v>
      </c>
      <c r="J17" s="52"/>
      <c r="K17" s="96">
        <v>8</v>
      </c>
      <c r="L17" s="71">
        <f t="shared" si="5"/>
        <v>65.35</v>
      </c>
      <c r="M17" s="85">
        <f t="shared" si="1"/>
        <v>0.04677083333333333</v>
      </c>
      <c r="N17" s="102">
        <f t="shared" si="0"/>
        <v>0.3662152777777778</v>
      </c>
      <c r="O17" s="14"/>
      <c r="P17" s="11"/>
      <c r="Q17" s="11"/>
      <c r="R17" s="10"/>
      <c r="S17" s="10"/>
      <c r="T17" s="12"/>
      <c r="U17" s="12"/>
      <c r="V17" s="12"/>
      <c r="W17" s="12"/>
      <c r="X17" s="12"/>
      <c r="Y17" s="8"/>
      <c r="Z17" s="14"/>
      <c r="AA17" s="9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24" customHeight="1">
      <c r="A18" s="65"/>
      <c r="B18" s="66" t="s">
        <v>25</v>
      </c>
      <c r="C18" s="67"/>
      <c r="D18" s="66" t="s">
        <v>85</v>
      </c>
      <c r="E18" s="91"/>
      <c r="F18" s="91"/>
      <c r="G18" s="92"/>
      <c r="H18" s="92"/>
      <c r="I18" s="92"/>
      <c r="J18" s="93">
        <v>25</v>
      </c>
      <c r="K18" s="94"/>
      <c r="L18" s="92"/>
      <c r="M18" s="95">
        <f t="shared" si="1"/>
        <v>0.06413194444444445</v>
      </c>
      <c r="N18" s="104">
        <f t="shared" si="0"/>
        <v>0.3835763888888889</v>
      </c>
      <c r="O18" s="14"/>
      <c r="P18" s="11"/>
      <c r="Q18" s="11"/>
      <c r="R18" s="10"/>
      <c r="S18" s="10"/>
      <c r="T18" s="12"/>
      <c r="U18" s="12"/>
      <c r="V18" s="12"/>
      <c r="W18" s="12"/>
      <c r="X18" s="12"/>
      <c r="Y18" s="8"/>
      <c r="Z18" s="14"/>
      <c r="AA18" s="9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58" ht="18" customHeight="1">
      <c r="A19" s="51" t="s">
        <v>6</v>
      </c>
      <c r="B19" s="51" t="s">
        <v>23</v>
      </c>
      <c r="C19" s="52">
        <v>3.5</v>
      </c>
      <c r="D19" s="51" t="s">
        <v>26</v>
      </c>
      <c r="E19" s="51" t="s">
        <v>12</v>
      </c>
      <c r="F19" s="51" t="s">
        <v>27</v>
      </c>
      <c r="G19" s="62">
        <f>G17+C19</f>
        <v>28.75</v>
      </c>
      <c r="H19" s="62">
        <f>C19/K19*60</f>
        <v>30</v>
      </c>
      <c r="I19" s="62">
        <f>G19/L19*60</f>
        <v>23.842432619212165</v>
      </c>
      <c r="J19" s="52"/>
      <c r="K19" s="52">
        <v>7</v>
      </c>
      <c r="L19" s="62">
        <f>L17+K19</f>
        <v>72.35</v>
      </c>
      <c r="M19" s="85">
        <f t="shared" si="1"/>
        <v>0.06899305555555556</v>
      </c>
      <c r="N19" s="102">
        <f t="shared" si="0"/>
        <v>0.3884375</v>
      </c>
      <c r="O19" s="15"/>
      <c r="P19" s="11"/>
      <c r="Q19" s="11"/>
      <c r="R19" s="10"/>
      <c r="S19" s="10"/>
      <c r="T19" s="12"/>
      <c r="U19" s="12"/>
      <c r="V19" s="12"/>
      <c r="W19" s="12"/>
      <c r="X19" s="12"/>
      <c r="Y19" s="8"/>
      <c r="Z19" s="15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ht="18" customHeight="1">
      <c r="A20" s="51" t="s">
        <v>9</v>
      </c>
      <c r="B20" s="51" t="s">
        <v>26</v>
      </c>
      <c r="C20" s="52">
        <v>5.5</v>
      </c>
      <c r="D20" s="55" t="s">
        <v>28</v>
      </c>
      <c r="E20" s="51" t="s">
        <v>8</v>
      </c>
      <c r="F20" s="51" t="s">
        <v>27</v>
      </c>
      <c r="G20" s="62">
        <f>G19+C20</f>
        <v>34.25</v>
      </c>
      <c r="H20" s="62">
        <f>C20/K20*60</f>
        <v>27.5</v>
      </c>
      <c r="I20" s="62">
        <f>G20/L20*60</f>
        <v>24.362774155305274</v>
      </c>
      <c r="J20" s="52"/>
      <c r="K20" s="52">
        <v>12</v>
      </c>
      <c r="L20" s="62">
        <f>L19+K20</f>
        <v>84.35</v>
      </c>
      <c r="M20" s="85">
        <f t="shared" si="1"/>
        <v>0.07732638888888889</v>
      </c>
      <c r="N20" s="102">
        <f t="shared" si="0"/>
        <v>0.39677083333333335</v>
      </c>
      <c r="O20" s="15"/>
      <c r="P20" s="11"/>
      <c r="Q20" s="11"/>
      <c r="R20" s="10"/>
      <c r="S20" s="10"/>
      <c r="T20" s="12"/>
      <c r="U20" s="12"/>
      <c r="V20" s="12"/>
      <c r="W20" s="12"/>
      <c r="X20" s="12"/>
      <c r="Y20" s="8"/>
      <c r="Z20" s="15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ht="18" customHeight="1">
      <c r="A21" s="51" t="s">
        <v>6</v>
      </c>
      <c r="B21" s="51" t="s">
        <v>26</v>
      </c>
      <c r="C21" s="52">
        <v>3</v>
      </c>
      <c r="D21" s="51" t="s">
        <v>86</v>
      </c>
      <c r="E21" s="51" t="s">
        <v>24</v>
      </c>
      <c r="F21" s="51" t="s">
        <v>27</v>
      </c>
      <c r="G21" s="62">
        <f>G20+C21</f>
        <v>37.25</v>
      </c>
      <c r="H21" s="62">
        <f>C21/K21*60</f>
        <v>51.42857142857142</v>
      </c>
      <c r="I21" s="62">
        <f>G21/L21*60</f>
        <v>25.441092771770066</v>
      </c>
      <c r="J21" s="52"/>
      <c r="K21" s="52">
        <v>3.5</v>
      </c>
      <c r="L21" s="62">
        <f>L20+K21</f>
        <v>87.85</v>
      </c>
      <c r="M21" s="85">
        <f t="shared" si="1"/>
        <v>0.07975694444444445</v>
      </c>
      <c r="N21" s="102">
        <f t="shared" si="0"/>
        <v>0.3992013888888889</v>
      </c>
      <c r="O21" s="15"/>
      <c r="P21" s="11"/>
      <c r="Q21" s="11"/>
      <c r="R21" s="10"/>
      <c r="S21" s="10"/>
      <c r="T21" s="12"/>
      <c r="U21" s="12"/>
      <c r="V21" s="12"/>
      <c r="W21" s="12"/>
      <c r="X21" s="12"/>
      <c r="Y21" s="8"/>
      <c r="Z21" s="15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ht="22.5" customHeight="1">
      <c r="A22" s="63"/>
      <c r="B22" s="53" t="s">
        <v>29</v>
      </c>
      <c r="C22" s="54"/>
      <c r="D22" s="53" t="s">
        <v>86</v>
      </c>
      <c r="E22" s="86"/>
      <c r="F22" s="86"/>
      <c r="G22" s="87"/>
      <c r="H22" s="87"/>
      <c r="I22" s="87"/>
      <c r="J22" s="88">
        <v>2</v>
      </c>
      <c r="K22" s="89"/>
      <c r="L22" s="87"/>
      <c r="M22" s="90">
        <f t="shared" si="1"/>
        <v>0.08114583333333333</v>
      </c>
      <c r="N22" s="103">
        <f t="shared" si="0"/>
        <v>0.4005902777777778</v>
      </c>
      <c r="O22" s="15"/>
      <c r="P22" s="11"/>
      <c r="Q22" s="11"/>
      <c r="R22" s="10"/>
      <c r="S22" s="10"/>
      <c r="T22" s="12"/>
      <c r="U22" s="12"/>
      <c r="V22" s="12"/>
      <c r="W22" s="12"/>
      <c r="X22" s="12"/>
      <c r="Y22" s="8"/>
      <c r="Z22" s="15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18" customHeight="1">
      <c r="A23" s="51" t="s">
        <v>14</v>
      </c>
      <c r="B23" s="51" t="s">
        <v>86</v>
      </c>
      <c r="C23" s="52">
        <v>3.5</v>
      </c>
      <c r="D23" s="55" t="s">
        <v>30</v>
      </c>
      <c r="E23" s="51" t="s">
        <v>12</v>
      </c>
      <c r="F23" s="51" t="s">
        <v>27</v>
      </c>
      <c r="G23" s="62">
        <f>G21+C23</f>
        <v>40.75</v>
      </c>
      <c r="H23" s="62">
        <f>C23/K23*60</f>
        <v>14</v>
      </c>
      <c r="I23" s="62">
        <f>G23/L23*60</f>
        <v>23.77248420029169</v>
      </c>
      <c r="J23" s="52"/>
      <c r="K23" s="52">
        <v>15</v>
      </c>
      <c r="L23" s="62">
        <f>L21+K23</f>
        <v>102.85</v>
      </c>
      <c r="M23" s="85">
        <f t="shared" si="1"/>
        <v>0.0915625</v>
      </c>
      <c r="N23" s="102">
        <f t="shared" si="0"/>
        <v>0.41100694444444447</v>
      </c>
      <c r="O23" s="15"/>
      <c r="P23" s="11"/>
      <c r="Q23" s="11"/>
      <c r="R23" s="10"/>
      <c r="S23" s="10"/>
      <c r="T23" s="12"/>
      <c r="U23" s="12"/>
      <c r="V23" s="12"/>
      <c r="W23" s="12"/>
      <c r="X23" s="12"/>
      <c r="Y23" s="8"/>
      <c r="Z23" s="15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46" ht="18" customHeight="1">
      <c r="A24" s="51" t="s">
        <v>6</v>
      </c>
      <c r="B24" s="51" t="str">
        <f>B23</f>
        <v>Bobs Range Rd</v>
      </c>
      <c r="C24" s="52">
        <v>3</v>
      </c>
      <c r="D24" s="55" t="s">
        <v>31</v>
      </c>
      <c r="E24" s="51" t="s">
        <v>32</v>
      </c>
      <c r="F24" s="51" t="s">
        <v>27</v>
      </c>
      <c r="G24" s="62">
        <f>G23+C24</f>
        <v>43.75</v>
      </c>
      <c r="H24" s="62">
        <f>C24/K24*60</f>
        <v>15</v>
      </c>
      <c r="I24" s="62">
        <f>G24/L24*60</f>
        <v>22.85589899869395</v>
      </c>
      <c r="J24" s="52"/>
      <c r="K24" s="52">
        <v>12</v>
      </c>
      <c r="L24" s="62">
        <f>L23+K24</f>
        <v>114.85</v>
      </c>
      <c r="M24" s="85">
        <f t="shared" si="1"/>
        <v>0.09989583333333334</v>
      </c>
      <c r="N24" s="102">
        <f t="shared" si="0"/>
        <v>0.4193402777777778</v>
      </c>
      <c r="O24" s="20"/>
      <c r="P24" s="11"/>
      <c r="Q24" s="11"/>
      <c r="R24" s="10"/>
      <c r="S24" s="10"/>
      <c r="T24" s="12"/>
      <c r="U24" s="12"/>
      <c r="V24" s="12"/>
      <c r="W24" s="12"/>
      <c r="X24" s="12"/>
      <c r="Y24" s="8"/>
      <c r="Z24" s="20"/>
      <c r="AA24" s="21"/>
      <c r="AB24" s="22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8" customHeight="1">
      <c r="A25" s="51" t="s">
        <v>6</v>
      </c>
      <c r="B25" s="51" t="s">
        <v>33</v>
      </c>
      <c r="C25" s="52">
        <v>5.8</v>
      </c>
      <c r="D25" s="55" t="s">
        <v>34</v>
      </c>
      <c r="E25" s="51" t="s">
        <v>24</v>
      </c>
      <c r="F25" s="51" t="s">
        <v>27</v>
      </c>
      <c r="G25" s="62">
        <f>G24+C25</f>
        <v>49.55</v>
      </c>
      <c r="H25" s="62">
        <f>C25/K25*60</f>
        <v>26.769230769230766</v>
      </c>
      <c r="I25" s="62">
        <f>G25/L25*60</f>
        <v>23.253813062182246</v>
      </c>
      <c r="J25" s="52"/>
      <c r="K25" s="52">
        <v>13</v>
      </c>
      <c r="L25" s="62">
        <f>L24+K25</f>
        <v>127.85</v>
      </c>
      <c r="M25" s="85">
        <f t="shared" si="1"/>
        <v>0.10892361111111111</v>
      </c>
      <c r="N25" s="102">
        <f t="shared" si="0"/>
        <v>0.4283680555555556</v>
      </c>
      <c r="O25" s="20"/>
      <c r="P25" s="11"/>
      <c r="Q25" s="11"/>
      <c r="R25" s="10"/>
      <c r="S25" s="10"/>
      <c r="T25" s="12"/>
      <c r="U25" s="12"/>
      <c r="V25" s="12"/>
      <c r="W25" s="12"/>
      <c r="X25" s="12"/>
      <c r="Y25" s="8"/>
      <c r="Z25" s="20"/>
      <c r="AA25" s="21"/>
      <c r="AB25" s="23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24.75" customHeight="1">
      <c r="A26" s="63"/>
      <c r="B26" s="53" t="s">
        <v>35</v>
      </c>
      <c r="C26" s="54"/>
      <c r="D26" s="53" t="s">
        <v>36</v>
      </c>
      <c r="E26" s="86"/>
      <c r="F26" s="86"/>
      <c r="G26" s="87"/>
      <c r="H26" s="87"/>
      <c r="I26" s="87"/>
      <c r="J26" s="88">
        <v>2</v>
      </c>
      <c r="K26" s="89"/>
      <c r="L26" s="87"/>
      <c r="M26" s="90">
        <f t="shared" si="1"/>
        <v>0.1103125</v>
      </c>
      <c r="N26" s="103">
        <f t="shared" si="0"/>
        <v>0.4297569444444445</v>
      </c>
      <c r="O26" s="20"/>
      <c r="P26" s="11"/>
      <c r="Q26" s="11"/>
      <c r="R26" s="10"/>
      <c r="S26" s="10"/>
      <c r="T26" s="12"/>
      <c r="U26" s="12"/>
      <c r="V26" s="12"/>
      <c r="W26" s="12"/>
      <c r="X26" s="12"/>
      <c r="Y26" s="8"/>
      <c r="Z26" s="20"/>
      <c r="AA26" s="21"/>
      <c r="AB26" s="23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8" customHeight="1">
      <c r="A27" s="51" t="s">
        <v>14</v>
      </c>
      <c r="B27" s="101" t="s">
        <v>36</v>
      </c>
      <c r="C27" s="52">
        <v>9.2</v>
      </c>
      <c r="D27" s="51" t="s">
        <v>37</v>
      </c>
      <c r="E27" s="51" t="s">
        <v>38</v>
      </c>
      <c r="F27" s="51" t="s">
        <v>27</v>
      </c>
      <c r="G27" s="62">
        <f>G25+C27</f>
        <v>58.75</v>
      </c>
      <c r="H27" s="62">
        <f>C27/K27*60</f>
        <v>25.09090909090909</v>
      </c>
      <c r="I27" s="62">
        <f>G27/L27*60</f>
        <v>23.523523523523522</v>
      </c>
      <c r="J27" s="52"/>
      <c r="K27" s="52">
        <v>22</v>
      </c>
      <c r="L27" s="62">
        <f>L25+K27</f>
        <v>149.85</v>
      </c>
      <c r="M27" s="85">
        <f t="shared" si="1"/>
        <v>0.12559027777777776</v>
      </c>
      <c r="N27" s="102">
        <f t="shared" si="0"/>
        <v>0.4450347222222223</v>
      </c>
      <c r="O27" s="20"/>
      <c r="P27" s="11"/>
      <c r="Q27" s="11"/>
      <c r="R27" s="10"/>
      <c r="S27" s="10"/>
      <c r="T27" s="12"/>
      <c r="U27" s="12"/>
      <c r="V27" s="12"/>
      <c r="W27" s="12"/>
      <c r="X27" s="12"/>
      <c r="Y27" s="8"/>
      <c r="Z27" s="20"/>
      <c r="AA27" s="21"/>
      <c r="AB27" s="2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8" customHeight="1">
      <c r="A28" s="101" t="s">
        <v>6</v>
      </c>
      <c r="B28" s="101" t="s">
        <v>36</v>
      </c>
      <c r="C28" s="52">
        <v>2.1</v>
      </c>
      <c r="D28" s="51" t="s">
        <v>39</v>
      </c>
      <c r="E28" s="51" t="s">
        <v>40</v>
      </c>
      <c r="F28" s="51" t="s">
        <v>27</v>
      </c>
      <c r="G28" s="62">
        <f>G27+C28</f>
        <v>60.85</v>
      </c>
      <c r="H28" s="62">
        <f>C28/K28*60</f>
        <v>25.200000000000003</v>
      </c>
      <c r="I28" s="62">
        <f>G28/L28*60</f>
        <v>23.57765579593155</v>
      </c>
      <c r="J28" s="52"/>
      <c r="K28" s="52">
        <v>5</v>
      </c>
      <c r="L28" s="62">
        <f>L27+K28</f>
        <v>154.85</v>
      </c>
      <c r="M28" s="85">
        <f t="shared" si="1"/>
        <v>0.12906249999999997</v>
      </c>
      <c r="N28" s="102">
        <f t="shared" si="0"/>
        <v>0.4485069444444445</v>
      </c>
      <c r="O28" s="20"/>
      <c r="P28" s="11"/>
      <c r="Q28" s="11"/>
      <c r="R28" s="10"/>
      <c r="S28" s="10"/>
      <c r="T28" s="12"/>
      <c r="U28" s="12"/>
      <c r="V28" s="12"/>
      <c r="W28" s="12"/>
      <c r="X28" s="12"/>
      <c r="Y28" s="8"/>
      <c r="Z28" s="20"/>
      <c r="AA28" s="21"/>
      <c r="AB28" s="2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8" customHeight="1">
      <c r="A29" s="101" t="s">
        <v>6</v>
      </c>
      <c r="B29" s="101" t="s">
        <v>36</v>
      </c>
      <c r="C29" s="52">
        <v>6.6</v>
      </c>
      <c r="D29" s="55" t="s">
        <v>41</v>
      </c>
      <c r="E29" s="51" t="s">
        <v>40</v>
      </c>
      <c r="F29" s="51" t="s">
        <v>27</v>
      </c>
      <c r="G29" s="62">
        <f>G28+C29</f>
        <v>67.45</v>
      </c>
      <c r="H29" s="62">
        <f>C29/K29*60</f>
        <v>24.75</v>
      </c>
      <c r="I29" s="62">
        <f>G29/L29*60</f>
        <v>23.687445127304656</v>
      </c>
      <c r="J29" s="52"/>
      <c r="K29" s="52">
        <v>16</v>
      </c>
      <c r="L29" s="62">
        <f>L28+K29</f>
        <v>170.85</v>
      </c>
      <c r="M29" s="85">
        <f t="shared" si="1"/>
        <v>0.14017361111111107</v>
      </c>
      <c r="N29" s="102">
        <f t="shared" si="0"/>
        <v>0.4596180555555556</v>
      </c>
      <c r="O29" s="20"/>
      <c r="P29" s="11"/>
      <c r="Q29" s="11"/>
      <c r="R29" s="10"/>
      <c r="S29" s="10"/>
      <c r="T29" s="12"/>
      <c r="U29" s="12"/>
      <c r="V29" s="12"/>
      <c r="W29" s="12"/>
      <c r="X29" s="12"/>
      <c r="Y29" s="8"/>
      <c r="Z29" s="20"/>
      <c r="AA29" s="21"/>
      <c r="AB29" s="2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8" customHeight="1">
      <c r="A30" s="101" t="s">
        <v>14</v>
      </c>
      <c r="B30" s="101" t="s">
        <v>19</v>
      </c>
      <c r="C30" s="52">
        <v>1.2</v>
      </c>
      <c r="D30" s="109" t="s">
        <v>87</v>
      </c>
      <c r="E30" s="51" t="s">
        <v>15</v>
      </c>
      <c r="F30" s="51" t="s">
        <v>27</v>
      </c>
      <c r="G30" s="62">
        <f>G29+C30</f>
        <v>68.65</v>
      </c>
      <c r="H30" s="62">
        <f>C30/K30*60</f>
        <v>23.999999999999996</v>
      </c>
      <c r="I30" s="62">
        <f>G30/L30*60</f>
        <v>23.692838654012082</v>
      </c>
      <c r="J30" s="52"/>
      <c r="K30" s="52">
        <v>3</v>
      </c>
      <c r="L30" s="62">
        <f>L29+K30</f>
        <v>173.85</v>
      </c>
      <c r="M30" s="85">
        <f t="shared" si="1"/>
        <v>0.1422569444444444</v>
      </c>
      <c r="N30" s="102">
        <f t="shared" si="0"/>
        <v>0.46170138888888895</v>
      </c>
      <c r="O30" s="20"/>
      <c r="P30" s="11"/>
      <c r="Q30" s="11"/>
      <c r="R30" s="10"/>
      <c r="S30" s="10"/>
      <c r="T30" s="12"/>
      <c r="U30" s="12"/>
      <c r="V30" s="12"/>
      <c r="W30" s="12"/>
      <c r="X30" s="12"/>
      <c r="Y30" s="8"/>
      <c r="Z30" s="20"/>
      <c r="AA30" s="21"/>
      <c r="AB30" s="2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4.75" customHeight="1">
      <c r="A31" s="65"/>
      <c r="B31" s="66" t="s">
        <v>42</v>
      </c>
      <c r="C31" s="67"/>
      <c r="D31" s="66" t="str">
        <f>D30</f>
        <v>Simply Delicious Cafe</v>
      </c>
      <c r="E31" s="91"/>
      <c r="F31" s="91"/>
      <c r="G31" s="92"/>
      <c r="H31" s="92"/>
      <c r="I31" s="92"/>
      <c r="J31" s="93">
        <v>30</v>
      </c>
      <c r="K31" s="94"/>
      <c r="L31" s="92"/>
      <c r="M31" s="95">
        <f t="shared" si="1"/>
        <v>0.16309027777777774</v>
      </c>
      <c r="N31" s="104">
        <f t="shared" si="0"/>
        <v>0.48253472222222227</v>
      </c>
      <c r="O31" s="20"/>
      <c r="P31" s="11"/>
      <c r="Q31" s="11"/>
      <c r="R31" s="10"/>
      <c r="S31" s="10"/>
      <c r="T31" s="12"/>
      <c r="U31" s="12"/>
      <c r="V31" s="12"/>
      <c r="W31" s="12"/>
      <c r="X31" s="12"/>
      <c r="Y31" s="8"/>
      <c r="Z31" s="20"/>
      <c r="AA31" s="21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8" customHeight="1">
      <c r="A32" s="101" t="s">
        <v>6</v>
      </c>
      <c r="B32" s="101" t="s">
        <v>19</v>
      </c>
      <c r="C32" s="52">
        <v>1.2</v>
      </c>
      <c r="D32" s="69" t="s">
        <v>43</v>
      </c>
      <c r="E32" s="51" t="s">
        <v>15</v>
      </c>
      <c r="F32" s="51" t="s">
        <v>27</v>
      </c>
      <c r="G32" s="62">
        <f>G30+C32</f>
        <v>69.85000000000001</v>
      </c>
      <c r="H32" s="62">
        <f aca="true" t="shared" si="6" ref="H32:H37">C32/K32*60</f>
        <v>11.999999999999998</v>
      </c>
      <c r="I32" s="62">
        <f aca="true" t="shared" si="7" ref="I32:I37">G32/L32*60</f>
        <v>23.302752293577985</v>
      </c>
      <c r="J32" s="52"/>
      <c r="K32" s="52">
        <v>6</v>
      </c>
      <c r="L32" s="62">
        <f>L30+K32</f>
        <v>179.85</v>
      </c>
      <c r="M32" s="85">
        <f t="shared" si="1"/>
        <v>0.16725694444444442</v>
      </c>
      <c r="N32" s="102">
        <f t="shared" si="0"/>
        <v>0.4867013888888889</v>
      </c>
      <c r="O32" s="20"/>
      <c r="P32" s="11"/>
      <c r="Q32" s="11"/>
      <c r="R32" s="10"/>
      <c r="S32" s="10"/>
      <c r="T32" s="12"/>
      <c r="U32" s="12"/>
      <c r="V32" s="12"/>
      <c r="W32" s="12"/>
      <c r="X32" s="12"/>
      <c r="Y32" s="8"/>
      <c r="Z32" s="20"/>
      <c r="AA32" s="21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8" customHeight="1">
      <c r="A33" s="101" t="s">
        <v>6</v>
      </c>
      <c r="B33" s="100" t="s">
        <v>43</v>
      </c>
      <c r="C33" s="52">
        <v>4</v>
      </c>
      <c r="D33" s="69" t="s">
        <v>89</v>
      </c>
      <c r="E33" s="51" t="s">
        <v>40</v>
      </c>
      <c r="F33" s="51" t="s">
        <v>27</v>
      </c>
      <c r="G33" s="62">
        <f>G32+C33</f>
        <v>73.85000000000001</v>
      </c>
      <c r="H33" s="62">
        <f t="shared" si="6"/>
        <v>13.333333333333332</v>
      </c>
      <c r="I33" s="62">
        <f t="shared" si="7"/>
        <v>22.395754359363156</v>
      </c>
      <c r="J33" s="52"/>
      <c r="K33" s="52">
        <v>18</v>
      </c>
      <c r="L33" s="62">
        <f>L32+K33</f>
        <v>197.85</v>
      </c>
      <c r="M33" s="85">
        <f t="shared" si="1"/>
        <v>0.17975694444444443</v>
      </c>
      <c r="N33" s="102">
        <f t="shared" si="0"/>
        <v>0.49920138888888893</v>
      </c>
      <c r="O33" s="20"/>
      <c r="P33" s="11"/>
      <c r="Q33" s="11"/>
      <c r="R33" s="10"/>
      <c r="S33" s="10"/>
      <c r="T33" s="12"/>
      <c r="U33" s="12"/>
      <c r="V33" s="12"/>
      <c r="W33" s="12"/>
      <c r="X33" s="12"/>
      <c r="Y33" s="8"/>
      <c r="Z33" s="20"/>
      <c r="AA33" s="21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8" customHeight="1">
      <c r="A34" s="101" t="s">
        <v>6</v>
      </c>
      <c r="B34" s="100" t="s">
        <v>43</v>
      </c>
      <c r="C34" s="52">
        <v>2.4</v>
      </c>
      <c r="D34" s="51" t="s">
        <v>88</v>
      </c>
      <c r="E34" s="51" t="s">
        <v>40</v>
      </c>
      <c r="F34" s="51" t="s">
        <v>27</v>
      </c>
      <c r="G34" s="62">
        <f>G33+C34</f>
        <v>76.25000000000001</v>
      </c>
      <c r="H34" s="62">
        <f t="shared" si="6"/>
        <v>18</v>
      </c>
      <c r="I34" s="62">
        <f t="shared" si="7"/>
        <v>22.224921059023565</v>
      </c>
      <c r="J34" s="52"/>
      <c r="K34" s="52">
        <v>8</v>
      </c>
      <c r="L34" s="62">
        <f>L33+K34</f>
        <v>205.85</v>
      </c>
      <c r="M34" s="85">
        <f t="shared" si="1"/>
        <v>0.1853125</v>
      </c>
      <c r="N34" s="102">
        <f t="shared" si="0"/>
        <v>0.5047569444444445</v>
      </c>
      <c r="O34" s="20"/>
      <c r="P34" s="11"/>
      <c r="Q34" s="11"/>
      <c r="R34" s="10"/>
      <c r="S34" s="10"/>
      <c r="T34" s="12"/>
      <c r="U34" s="12"/>
      <c r="V34" s="12"/>
      <c r="W34" s="12"/>
      <c r="X34" s="12"/>
      <c r="Y34" s="8"/>
      <c r="Z34" s="20"/>
      <c r="AA34" s="21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8" customHeight="1">
      <c r="A35" s="101" t="s">
        <v>6</v>
      </c>
      <c r="B35" s="100" t="s">
        <v>43</v>
      </c>
      <c r="C35" s="52">
        <v>5</v>
      </c>
      <c r="D35" s="69" t="s">
        <v>44</v>
      </c>
      <c r="E35" s="51" t="s">
        <v>21</v>
      </c>
      <c r="F35" s="51" t="s">
        <v>27</v>
      </c>
      <c r="G35" s="62">
        <f>G34+C35</f>
        <v>81.25000000000001</v>
      </c>
      <c r="H35" s="62">
        <f t="shared" si="6"/>
        <v>12.5</v>
      </c>
      <c r="I35" s="62">
        <f t="shared" si="7"/>
        <v>21.209484446378077</v>
      </c>
      <c r="J35" s="52"/>
      <c r="K35" s="52">
        <v>24</v>
      </c>
      <c r="L35" s="62">
        <f>L34+K35</f>
        <v>229.85</v>
      </c>
      <c r="M35" s="85">
        <f t="shared" si="1"/>
        <v>0.20197916666666665</v>
      </c>
      <c r="N35" s="102">
        <f t="shared" si="0"/>
        <v>0.5214236111111112</v>
      </c>
      <c r="O35" s="20"/>
      <c r="P35" s="11"/>
      <c r="Q35" s="11"/>
      <c r="R35" s="10"/>
      <c r="S35" s="10"/>
      <c r="T35" s="12"/>
      <c r="U35" s="12"/>
      <c r="V35" s="12"/>
      <c r="W35" s="12"/>
      <c r="X35" s="12"/>
      <c r="Y35" s="8"/>
      <c r="Z35" s="20"/>
      <c r="AA35" s="21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8" customHeight="1">
      <c r="A36" s="101" t="s">
        <v>9</v>
      </c>
      <c r="B36" s="100" t="s">
        <v>44</v>
      </c>
      <c r="C36" s="52">
        <v>2.5</v>
      </c>
      <c r="D36" s="69" t="s">
        <v>45</v>
      </c>
      <c r="E36" s="51" t="s">
        <v>46</v>
      </c>
      <c r="F36" s="51" t="s">
        <v>27</v>
      </c>
      <c r="G36" s="62">
        <f>G35+C36</f>
        <v>83.75000000000001</v>
      </c>
      <c r="H36" s="62">
        <f t="shared" si="6"/>
        <v>20</v>
      </c>
      <c r="I36" s="62">
        <f t="shared" si="7"/>
        <v>21.171266062776493</v>
      </c>
      <c r="J36" s="52"/>
      <c r="K36" s="52">
        <v>7.5</v>
      </c>
      <c r="L36" s="62">
        <f>L35+K36</f>
        <v>237.35</v>
      </c>
      <c r="M36" s="85">
        <f t="shared" si="1"/>
        <v>0.2071875</v>
      </c>
      <c r="N36" s="102">
        <f t="shared" si="0"/>
        <v>0.5266319444444446</v>
      </c>
      <c r="O36" s="20"/>
      <c r="P36" s="11"/>
      <c r="Q36" s="11"/>
      <c r="R36" s="10"/>
      <c r="S36" s="10"/>
      <c r="T36" s="12"/>
      <c r="U36" s="12"/>
      <c r="V36" s="12"/>
      <c r="W36" s="12"/>
      <c r="X36" s="12"/>
      <c r="Y36" s="8"/>
      <c r="Z36" s="20"/>
      <c r="AA36" s="21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8" customHeight="1">
      <c r="A37" s="101" t="s">
        <v>14</v>
      </c>
      <c r="B37" s="100" t="s">
        <v>45</v>
      </c>
      <c r="C37" s="52">
        <v>2.2</v>
      </c>
      <c r="D37" s="70" t="s">
        <v>47</v>
      </c>
      <c r="E37" s="51" t="s">
        <v>40</v>
      </c>
      <c r="F37" s="51" t="s">
        <v>27</v>
      </c>
      <c r="G37" s="62">
        <f>G36+C37</f>
        <v>85.95000000000002</v>
      </c>
      <c r="H37" s="62">
        <f t="shared" si="6"/>
        <v>13.200000000000001</v>
      </c>
      <c r="I37" s="62">
        <f t="shared" si="7"/>
        <v>20.848999393571866</v>
      </c>
      <c r="J37" s="52"/>
      <c r="K37" s="52">
        <v>10</v>
      </c>
      <c r="L37" s="62">
        <f>L36+K37</f>
        <v>247.35</v>
      </c>
      <c r="M37" s="85">
        <f t="shared" si="1"/>
        <v>0.21413194444444444</v>
      </c>
      <c r="N37" s="102">
        <f t="shared" si="0"/>
        <v>0.533576388888889</v>
      </c>
      <c r="O37" s="20"/>
      <c r="P37" s="11"/>
      <c r="Q37" s="11"/>
      <c r="R37" s="10"/>
      <c r="S37" s="10"/>
      <c r="T37" s="12"/>
      <c r="U37" s="12"/>
      <c r="V37" s="12"/>
      <c r="W37" s="12"/>
      <c r="X37" s="12"/>
      <c r="Y37" s="8"/>
      <c r="Z37" s="20"/>
      <c r="AA37" s="21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21" customHeight="1">
      <c r="A38" s="65"/>
      <c r="B38" s="66" t="s">
        <v>48</v>
      </c>
      <c r="C38" s="67"/>
      <c r="D38" s="66" t="s">
        <v>49</v>
      </c>
      <c r="E38" s="66"/>
      <c r="F38" s="66"/>
      <c r="G38" s="68"/>
      <c r="H38" s="68"/>
      <c r="I38" s="68"/>
      <c r="J38" s="93">
        <v>25</v>
      </c>
      <c r="K38" s="94"/>
      <c r="L38" s="92"/>
      <c r="M38" s="95">
        <f t="shared" si="1"/>
        <v>0.23149305555555555</v>
      </c>
      <c r="N38" s="104">
        <f t="shared" si="0"/>
        <v>0.5509375000000002</v>
      </c>
      <c r="O38" s="20"/>
      <c r="P38" s="11"/>
      <c r="Q38" s="11"/>
      <c r="R38" s="10"/>
      <c r="S38" s="10"/>
      <c r="T38" s="12"/>
      <c r="U38" s="12"/>
      <c r="V38" s="12"/>
      <c r="W38" s="12"/>
      <c r="X38" s="12"/>
      <c r="Y38" s="8"/>
      <c r="Z38" s="20"/>
      <c r="AA38" s="21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8" customHeight="1">
      <c r="A39" s="101" t="s">
        <v>14</v>
      </c>
      <c r="B39" s="100" t="s">
        <v>50</v>
      </c>
      <c r="C39" s="52">
        <v>4.5</v>
      </c>
      <c r="D39" s="69" t="s">
        <v>51</v>
      </c>
      <c r="E39" s="51" t="s">
        <v>15</v>
      </c>
      <c r="F39" s="51" t="s">
        <v>27</v>
      </c>
      <c r="G39" s="62">
        <f>G37+C39</f>
        <v>90.45000000000002</v>
      </c>
      <c r="H39" s="62">
        <f>C39/K39*60</f>
        <v>22.5</v>
      </c>
      <c r="I39" s="62">
        <f>G39/L39*60</f>
        <v>20.92539039907461</v>
      </c>
      <c r="J39" s="52"/>
      <c r="K39" s="52">
        <v>12</v>
      </c>
      <c r="L39" s="62">
        <f>L37+K39</f>
        <v>259.35</v>
      </c>
      <c r="M39" s="85">
        <f t="shared" si="1"/>
        <v>0.23982638888888888</v>
      </c>
      <c r="N39" s="102">
        <f t="shared" si="0"/>
        <v>0.5592708333333335</v>
      </c>
      <c r="O39" s="20"/>
      <c r="P39" s="11"/>
      <c r="Q39" s="11"/>
      <c r="R39" s="10"/>
      <c r="S39" s="10"/>
      <c r="T39" s="12"/>
      <c r="U39" s="12"/>
      <c r="V39" s="12"/>
      <c r="W39" s="12"/>
      <c r="X39" s="12"/>
      <c r="Y39" s="8"/>
      <c r="Z39" s="20"/>
      <c r="AA39" s="21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8" customHeight="1">
      <c r="A40" s="101" t="s">
        <v>6</v>
      </c>
      <c r="B40" s="100" t="s">
        <v>50</v>
      </c>
      <c r="C40" s="52">
        <v>5.5</v>
      </c>
      <c r="D40" s="69" t="s">
        <v>52</v>
      </c>
      <c r="E40" s="51" t="s">
        <v>21</v>
      </c>
      <c r="F40" s="51" t="s">
        <v>27</v>
      </c>
      <c r="G40" s="62">
        <f>G39+C40</f>
        <v>95.95000000000002</v>
      </c>
      <c r="H40" s="62">
        <f>C40/K40*60</f>
        <v>22</v>
      </c>
      <c r="I40" s="62">
        <f>G40/L40*60</f>
        <v>20.98414434117004</v>
      </c>
      <c r="J40" s="52"/>
      <c r="K40" s="52">
        <v>15</v>
      </c>
      <c r="L40" s="62">
        <f>L39+K40</f>
        <v>274.35</v>
      </c>
      <c r="M40" s="85">
        <f t="shared" si="1"/>
        <v>0.25024305555555554</v>
      </c>
      <c r="N40" s="102">
        <f t="shared" si="0"/>
        <v>0.5696875000000001</v>
      </c>
      <c r="O40" s="20"/>
      <c r="P40" s="11"/>
      <c r="Q40" s="11"/>
      <c r="R40" s="10"/>
      <c r="S40" s="10"/>
      <c r="T40" s="12"/>
      <c r="U40" s="12"/>
      <c r="V40" s="12"/>
      <c r="W40" s="12"/>
      <c r="X40" s="12"/>
      <c r="Y40" s="8"/>
      <c r="Z40" s="20"/>
      <c r="AA40" s="21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23.25" customHeight="1">
      <c r="A41" s="63"/>
      <c r="B41" s="53" t="s">
        <v>53</v>
      </c>
      <c r="C41" s="54"/>
      <c r="D41" s="53" t="s">
        <v>52</v>
      </c>
      <c r="E41" s="53"/>
      <c r="F41" s="53"/>
      <c r="G41" s="64"/>
      <c r="H41" s="64"/>
      <c r="I41" s="64"/>
      <c r="J41" s="88">
        <v>3</v>
      </c>
      <c r="K41" s="89"/>
      <c r="L41" s="87"/>
      <c r="M41" s="90">
        <f t="shared" si="1"/>
        <v>0.25232638888888886</v>
      </c>
      <c r="N41" s="103">
        <f t="shared" si="0"/>
        <v>0.5717708333333335</v>
      </c>
      <c r="O41" s="20"/>
      <c r="P41" s="11"/>
      <c r="Q41" s="11"/>
      <c r="R41" s="10"/>
      <c r="S41" s="10"/>
      <c r="T41" s="12"/>
      <c r="U41" s="12"/>
      <c r="V41" s="12"/>
      <c r="W41" s="12"/>
      <c r="X41" s="12"/>
      <c r="Y41" s="8"/>
      <c r="Z41" s="20"/>
      <c r="AA41" s="21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8" customHeight="1">
      <c r="A42" s="99" t="s">
        <v>54</v>
      </c>
      <c r="B42" s="100" t="s">
        <v>52</v>
      </c>
      <c r="C42" s="71">
        <v>0.8</v>
      </c>
      <c r="D42" s="61" t="s">
        <v>55</v>
      </c>
      <c r="E42" s="51" t="s">
        <v>38</v>
      </c>
      <c r="F42" s="51" t="s">
        <v>27</v>
      </c>
      <c r="G42" s="62">
        <f>G40+C42</f>
        <v>96.75000000000001</v>
      </c>
      <c r="H42" s="62">
        <f>C42/K42*60</f>
        <v>19.2</v>
      </c>
      <c r="I42" s="62">
        <f>G42/L42*60</f>
        <v>20.968033230991516</v>
      </c>
      <c r="J42" s="52"/>
      <c r="K42" s="52">
        <v>2.5</v>
      </c>
      <c r="L42" s="62">
        <f>L40+K42</f>
        <v>276.85</v>
      </c>
      <c r="M42" s="85">
        <f t="shared" si="1"/>
        <v>0.25406249999999997</v>
      </c>
      <c r="N42" s="102">
        <f t="shared" si="0"/>
        <v>0.5735069444444446</v>
      </c>
      <c r="O42" s="20"/>
      <c r="P42" s="11"/>
      <c r="Q42" s="11"/>
      <c r="R42" s="10"/>
      <c r="S42" s="10"/>
      <c r="T42" s="12"/>
      <c r="U42" s="12"/>
      <c r="V42" s="12"/>
      <c r="W42" s="12"/>
      <c r="X42" s="12"/>
      <c r="Y42" s="8"/>
      <c r="Z42" s="20"/>
      <c r="AA42" s="21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8" customHeight="1">
      <c r="A43" s="101" t="s">
        <v>9</v>
      </c>
      <c r="B43" s="101" t="s">
        <v>7</v>
      </c>
      <c r="C43" s="71">
        <v>0.7</v>
      </c>
      <c r="D43" s="61" t="s">
        <v>71</v>
      </c>
      <c r="E43" s="51" t="s">
        <v>46</v>
      </c>
      <c r="F43" s="51" t="s">
        <v>27</v>
      </c>
      <c r="G43" s="62">
        <f>G42+C43</f>
        <v>97.45000000000002</v>
      </c>
      <c r="H43" s="62">
        <f>C43/K43*60</f>
        <v>21</v>
      </c>
      <c r="I43" s="62">
        <f>G43/L43*60</f>
        <v>20.968262506724045</v>
      </c>
      <c r="J43" s="52"/>
      <c r="K43" s="52">
        <v>2</v>
      </c>
      <c r="L43" s="62">
        <f>L42+K43</f>
        <v>278.85</v>
      </c>
      <c r="M43" s="85">
        <f t="shared" si="1"/>
        <v>0.25545138888888885</v>
      </c>
      <c r="N43" s="102">
        <f t="shared" si="0"/>
        <v>0.5748958333333335</v>
      </c>
      <c r="O43" s="20"/>
      <c r="P43" s="11"/>
      <c r="Q43" s="11"/>
      <c r="R43" s="10"/>
      <c r="S43" s="10"/>
      <c r="T43" s="12"/>
      <c r="U43" s="12"/>
      <c r="V43" s="12"/>
      <c r="W43" s="12"/>
      <c r="X43" s="12"/>
      <c r="Y43" s="8"/>
      <c r="Z43" s="20"/>
      <c r="AA43" s="21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20.25" customHeight="1">
      <c r="A44" s="48" t="s">
        <v>1</v>
      </c>
      <c r="B44" s="48" t="s">
        <v>5</v>
      </c>
      <c r="C44" s="60">
        <f>SUM(C4:C43)</f>
        <v>97.45000000000002</v>
      </c>
      <c r="D44" s="48" t="s">
        <v>1</v>
      </c>
      <c r="E44" s="48" t="s">
        <v>1</v>
      </c>
      <c r="F44" s="48" t="s">
        <v>1</v>
      </c>
      <c r="G44" s="60">
        <f>G43</f>
        <v>97.45000000000002</v>
      </c>
      <c r="H44" s="59" t="s">
        <v>1</v>
      </c>
      <c r="I44" s="60">
        <f>I43</f>
        <v>20.968262506724045</v>
      </c>
      <c r="J44" s="72">
        <f>SUM(J4:J43)</f>
        <v>89</v>
      </c>
      <c r="K44" s="72">
        <f>SUM(K4:K43)</f>
        <v>278.85</v>
      </c>
      <c r="L44" s="72">
        <f>L43</f>
        <v>278.85</v>
      </c>
      <c r="M44" s="84">
        <f>(J44+K44)/1440</f>
        <v>0.2554513888888889</v>
      </c>
      <c r="N44" s="73" t="s">
        <v>56</v>
      </c>
      <c r="O44" s="20"/>
      <c r="P44" s="11"/>
      <c r="Q44" s="11"/>
      <c r="R44" s="10"/>
      <c r="S44" s="10"/>
      <c r="T44" s="12"/>
      <c r="U44" s="12"/>
      <c r="V44" s="12"/>
      <c r="W44" s="12"/>
      <c r="X44" s="12"/>
      <c r="Y44" s="8"/>
      <c r="Z44" s="20"/>
      <c r="AA44" s="21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28" ht="18" customHeight="1">
      <c r="A45" s="74"/>
      <c r="B45" s="51" t="s">
        <v>1</v>
      </c>
      <c r="C45" s="107" t="s">
        <v>77</v>
      </c>
      <c r="D45" s="56"/>
      <c r="E45" s="56"/>
      <c r="F45" s="56"/>
      <c r="G45" s="74"/>
      <c r="H45" s="74"/>
      <c r="I45" s="75"/>
      <c r="J45" s="57"/>
      <c r="K45" s="57"/>
      <c r="L45" s="57"/>
      <c r="M45" s="58" t="s">
        <v>65</v>
      </c>
      <c r="N45" s="77">
        <f>N4</f>
        <v>0.3194444444444445</v>
      </c>
      <c r="O45" s="25"/>
      <c r="P45" s="11"/>
      <c r="Q45" s="11"/>
      <c r="R45" s="10"/>
      <c r="S45" s="10"/>
      <c r="T45" s="12"/>
      <c r="U45" s="12"/>
      <c r="V45" s="12"/>
      <c r="W45" s="12"/>
      <c r="X45" s="12"/>
      <c r="Y45" s="8"/>
      <c r="Z45" s="25"/>
      <c r="AA45" s="26"/>
      <c r="AB45" s="27"/>
    </row>
    <row r="46" spans="1:28" ht="18" customHeight="1">
      <c r="A46" s="56" t="s">
        <v>0</v>
      </c>
      <c r="B46" s="75" t="s">
        <v>57</v>
      </c>
      <c r="C46" s="56"/>
      <c r="D46" s="56" t="s">
        <v>58</v>
      </c>
      <c r="E46" s="56" t="s">
        <v>2</v>
      </c>
      <c r="F46" s="56" t="s">
        <v>64</v>
      </c>
      <c r="G46" s="75" t="s">
        <v>4</v>
      </c>
      <c r="H46" s="75" t="s">
        <v>70</v>
      </c>
      <c r="I46" s="75"/>
      <c r="J46" s="76"/>
      <c r="K46" s="76"/>
      <c r="L46" s="76"/>
      <c r="M46" s="58" t="s">
        <v>66</v>
      </c>
      <c r="N46" s="105">
        <f>N43</f>
        <v>0.5748958333333335</v>
      </c>
      <c r="O46" s="28"/>
      <c r="P46" s="11"/>
      <c r="Q46" s="11"/>
      <c r="R46" s="10"/>
      <c r="S46" s="10"/>
      <c r="T46" s="12"/>
      <c r="U46" s="12"/>
      <c r="V46" s="12"/>
      <c r="W46" s="12"/>
      <c r="X46" s="12"/>
      <c r="Y46" s="8"/>
      <c r="Z46" s="28"/>
      <c r="AA46" s="26"/>
      <c r="AB46" s="22"/>
    </row>
    <row r="47" spans="1:28" ht="24.75" customHeight="1">
      <c r="A47" s="75">
        <v>1</v>
      </c>
      <c r="B47" s="56" t="str">
        <f>B4</f>
        <v>Campbelltown Swiming Pool</v>
      </c>
      <c r="C47" s="56" t="s">
        <v>59</v>
      </c>
      <c r="D47" s="56" t="str">
        <f>D17</f>
        <v>Cobbitty Café Patisserie</v>
      </c>
      <c r="E47" s="57">
        <f>G17</f>
        <v>25.25</v>
      </c>
      <c r="F47" s="57">
        <f>E47</f>
        <v>25.25</v>
      </c>
      <c r="G47" s="57">
        <f>L17</f>
        <v>65.35</v>
      </c>
      <c r="H47" s="79">
        <f>E47*60/G47</f>
        <v>23.182861514919665</v>
      </c>
      <c r="I47" s="75"/>
      <c r="J47" s="76"/>
      <c r="K47" s="76"/>
      <c r="L47" s="76"/>
      <c r="M47" s="58" t="s">
        <v>4</v>
      </c>
      <c r="N47" s="77">
        <f>N46-N45</f>
        <v>0.255451388888889</v>
      </c>
      <c r="O47" s="28"/>
      <c r="P47" s="11"/>
      <c r="Q47" s="11"/>
      <c r="R47" s="10"/>
      <c r="S47" s="10"/>
      <c r="T47" s="12"/>
      <c r="U47" s="12"/>
      <c r="V47" s="12"/>
      <c r="W47" s="12"/>
      <c r="X47" s="12"/>
      <c r="Y47" s="8"/>
      <c r="Z47" s="28"/>
      <c r="AA47" s="26"/>
      <c r="AB47" s="22"/>
    </row>
    <row r="48" spans="1:28" ht="24.75" customHeight="1">
      <c r="A48" s="75">
        <v>2</v>
      </c>
      <c r="B48" s="56" t="str">
        <f>D47</f>
        <v>Cobbitty Café Patisserie</v>
      </c>
      <c r="C48" s="56" t="s">
        <v>59</v>
      </c>
      <c r="D48" s="56" t="str">
        <f>D30</f>
        <v>Simply Delicious Cafe</v>
      </c>
      <c r="E48" s="57">
        <f>G30-G17</f>
        <v>43.400000000000006</v>
      </c>
      <c r="F48" s="57">
        <f>F47+E48</f>
        <v>68.65</v>
      </c>
      <c r="G48" s="57">
        <f>L30-L17</f>
        <v>108.5</v>
      </c>
      <c r="H48" s="79">
        <f>E48*60/G48</f>
        <v>24.000000000000004</v>
      </c>
      <c r="I48" s="75"/>
      <c r="J48" s="74"/>
      <c r="K48" s="74"/>
      <c r="L48" s="74"/>
      <c r="M48" s="75" t="s">
        <v>3</v>
      </c>
      <c r="N48" s="78">
        <f>K44/1440</f>
        <v>0.19364583333333335</v>
      </c>
      <c r="O48" s="30"/>
      <c r="P48" s="11"/>
      <c r="Q48" s="11"/>
      <c r="R48" s="10"/>
      <c r="S48" s="10"/>
      <c r="T48" s="12"/>
      <c r="U48" s="12"/>
      <c r="V48" s="12"/>
      <c r="W48" s="12"/>
      <c r="X48" s="12"/>
      <c r="Y48" s="8"/>
      <c r="Z48" s="30"/>
      <c r="AA48" s="26"/>
      <c r="AB48" s="6"/>
    </row>
    <row r="49" spans="1:28" ht="28.5" customHeight="1">
      <c r="A49" s="75">
        <v>3</v>
      </c>
      <c r="B49" s="56" t="str">
        <f>D30</f>
        <v>Simply Delicious Cafe</v>
      </c>
      <c r="C49" s="56" t="s">
        <v>59</v>
      </c>
      <c r="D49" s="58" t="str">
        <f>D37</f>
        <v>Menangle General Store</v>
      </c>
      <c r="E49" s="57">
        <f>G37-G30</f>
        <v>17.30000000000001</v>
      </c>
      <c r="F49" s="57">
        <f>F48+E49</f>
        <v>85.95000000000002</v>
      </c>
      <c r="G49" s="57">
        <f>L37-L30</f>
        <v>73.5</v>
      </c>
      <c r="H49" s="79">
        <f>E49*60/G49</f>
        <v>14.122448979591846</v>
      </c>
      <c r="I49" s="75"/>
      <c r="J49" s="74"/>
      <c r="K49" s="74"/>
      <c r="L49" s="74"/>
      <c r="M49" s="75" t="s">
        <v>67</v>
      </c>
      <c r="N49" s="106">
        <f>J44/1440</f>
        <v>0.06180555555555556</v>
      </c>
      <c r="O49" s="31"/>
      <c r="P49" s="11"/>
      <c r="Q49" s="11"/>
      <c r="R49" s="10"/>
      <c r="S49" s="10"/>
      <c r="T49" s="12"/>
      <c r="U49" s="12"/>
      <c r="V49" s="12"/>
      <c r="W49" s="12"/>
      <c r="X49" s="12"/>
      <c r="Y49" s="8"/>
      <c r="Z49" s="31"/>
      <c r="AB49" s="6"/>
    </row>
    <row r="50" spans="1:28" ht="26.25" customHeight="1">
      <c r="A50" s="75">
        <v>4</v>
      </c>
      <c r="B50" s="58" t="str">
        <f>D49</f>
        <v>Menangle General Store</v>
      </c>
      <c r="C50" s="56" t="s">
        <v>59</v>
      </c>
      <c r="D50" s="56" t="str">
        <f>B47</f>
        <v>Campbelltown Swiming Pool</v>
      </c>
      <c r="E50" s="97">
        <f>G43-G37</f>
        <v>11.5</v>
      </c>
      <c r="F50" s="57">
        <f>F49+E50</f>
        <v>97.45000000000002</v>
      </c>
      <c r="G50" s="97">
        <f>L43-L37</f>
        <v>31.50000000000003</v>
      </c>
      <c r="H50" s="79">
        <f>E50*60/G50</f>
        <v>21.904761904761884</v>
      </c>
      <c r="I50" s="75"/>
      <c r="J50" s="74"/>
      <c r="K50" s="74"/>
      <c r="L50" s="74"/>
      <c r="M50" s="75" t="s">
        <v>4</v>
      </c>
      <c r="N50" s="78">
        <f>SUM(N48:N49)</f>
        <v>0.2554513888888889</v>
      </c>
      <c r="O50" s="31"/>
      <c r="P50" s="11"/>
      <c r="Q50" s="11"/>
      <c r="R50" s="10"/>
      <c r="S50" s="10"/>
      <c r="T50" s="12"/>
      <c r="U50" s="12"/>
      <c r="V50" s="12"/>
      <c r="W50" s="12"/>
      <c r="X50" s="12"/>
      <c r="Y50" s="8"/>
      <c r="Z50" s="31"/>
      <c r="AB50" s="6"/>
    </row>
    <row r="51" spans="1:28" ht="18" customHeight="1">
      <c r="A51" s="75"/>
      <c r="B51" s="51"/>
      <c r="C51" s="51"/>
      <c r="D51" s="51"/>
      <c r="E51" s="57">
        <f>SUM(E47:E50)</f>
        <v>97.45000000000002</v>
      </c>
      <c r="F51" s="51"/>
      <c r="G51" s="98">
        <f>SUM(G47:G50)</f>
        <v>278.85</v>
      </c>
      <c r="H51" s="108">
        <f>E51*60/G51</f>
        <v>20.968262506724045</v>
      </c>
      <c r="I51" s="75"/>
      <c r="J51" s="76"/>
      <c r="K51" s="76"/>
      <c r="L51" s="76"/>
      <c r="M51" s="75" t="s">
        <v>69</v>
      </c>
      <c r="N51" s="81">
        <f>I44</f>
        <v>20.968262506724045</v>
      </c>
      <c r="O51" s="32"/>
      <c r="P51" s="11"/>
      <c r="Q51" s="11"/>
      <c r="R51" s="10"/>
      <c r="S51" s="10"/>
      <c r="T51" s="12"/>
      <c r="U51" s="12"/>
      <c r="V51" s="12"/>
      <c r="W51" s="12"/>
      <c r="X51" s="12"/>
      <c r="Y51" s="8"/>
      <c r="Z51" s="32"/>
      <c r="AA51" s="26"/>
      <c r="AB51" s="22"/>
    </row>
    <row r="52" spans="1:28" ht="18" customHeight="1">
      <c r="A52" s="74"/>
      <c r="B52" s="51"/>
      <c r="C52" s="51"/>
      <c r="D52" s="51"/>
      <c r="E52" s="51"/>
      <c r="F52" s="51"/>
      <c r="G52" s="80">
        <f>(J8+J22+J26+J41)</f>
        <v>9</v>
      </c>
      <c r="I52" s="75"/>
      <c r="J52" s="74"/>
      <c r="K52" s="74"/>
      <c r="L52" s="74"/>
      <c r="M52" s="57" t="s">
        <v>68</v>
      </c>
      <c r="N52" s="79">
        <f>C44</f>
        <v>97.45000000000002</v>
      </c>
      <c r="O52" s="31"/>
      <c r="P52" s="11"/>
      <c r="Q52" s="11"/>
      <c r="R52" s="10"/>
      <c r="S52" s="10"/>
      <c r="T52" s="12"/>
      <c r="U52" s="12"/>
      <c r="V52" s="12"/>
      <c r="W52" s="12"/>
      <c r="X52" s="12"/>
      <c r="Y52" s="8"/>
      <c r="Z52" s="31"/>
      <c r="AB52" s="6"/>
    </row>
    <row r="53" spans="1:28" ht="18" customHeight="1">
      <c r="A53" s="74"/>
      <c r="B53" s="51"/>
      <c r="C53" s="51"/>
      <c r="D53" s="51"/>
      <c r="E53" s="51"/>
      <c r="F53" s="51"/>
      <c r="G53" s="78">
        <f>G51-(G52/1440)</f>
        <v>278.84375</v>
      </c>
      <c r="H53" s="75"/>
      <c r="I53" s="75"/>
      <c r="J53" s="82"/>
      <c r="K53" s="81"/>
      <c r="L53" s="83"/>
      <c r="O53" s="31"/>
      <c r="P53" s="11"/>
      <c r="Q53" s="11"/>
      <c r="R53" s="10"/>
      <c r="S53" s="10"/>
      <c r="T53" s="12"/>
      <c r="U53" s="12"/>
      <c r="V53" s="12"/>
      <c r="W53" s="12"/>
      <c r="X53" s="12"/>
      <c r="Y53" s="8"/>
      <c r="Z53" s="31"/>
      <c r="AA53" s="29" t="s">
        <v>1</v>
      </c>
      <c r="AB53" s="6"/>
    </row>
    <row r="54" spans="1:26" ht="13.5">
      <c r="A54" s="74"/>
      <c r="B54" s="51"/>
      <c r="C54" s="51"/>
      <c r="D54" s="51"/>
      <c r="E54" s="51"/>
      <c r="F54" s="51"/>
      <c r="G54" s="51"/>
      <c r="H54" s="76"/>
      <c r="I54" s="76"/>
      <c r="J54" s="76"/>
      <c r="K54" s="61"/>
      <c r="L54" s="61"/>
      <c r="M54" s="61"/>
      <c r="N54" s="58"/>
      <c r="O54" s="36"/>
      <c r="P54" s="11"/>
      <c r="Q54" s="11"/>
      <c r="R54" s="10"/>
      <c r="S54" s="10"/>
      <c r="T54" s="12"/>
      <c r="U54" s="12"/>
      <c r="V54" s="12"/>
      <c r="W54" s="12"/>
      <c r="X54" s="12"/>
      <c r="Y54" s="8"/>
      <c r="Z54" s="6"/>
    </row>
    <row r="55" spans="1:26" ht="13.5">
      <c r="A55" s="74"/>
      <c r="B55" s="51"/>
      <c r="C55" s="51"/>
      <c r="D55" s="51"/>
      <c r="E55" s="51"/>
      <c r="F55" s="51"/>
      <c r="G55" s="51"/>
      <c r="H55" s="51"/>
      <c r="I55" s="51"/>
      <c r="J55" s="51"/>
      <c r="K55" s="76"/>
      <c r="L55" s="76"/>
      <c r="M55" s="76"/>
      <c r="N55" s="61"/>
      <c r="O55" s="36"/>
      <c r="P55" s="11"/>
      <c r="Q55" s="11"/>
      <c r="R55" s="10"/>
      <c r="S55" s="10"/>
      <c r="T55" s="12"/>
      <c r="U55" s="12"/>
      <c r="V55" s="12"/>
      <c r="W55" s="12"/>
      <c r="X55" s="12"/>
      <c r="Y55" s="8"/>
      <c r="Z55" s="6"/>
    </row>
    <row r="56" spans="2:26" ht="13.5">
      <c r="B56" s="6"/>
      <c r="C56" s="6"/>
      <c r="D56" s="6"/>
      <c r="E56" s="6"/>
      <c r="F56" s="6"/>
      <c r="G56" s="33"/>
      <c r="H56" s="33"/>
      <c r="I56" s="33"/>
      <c r="J56" s="33"/>
      <c r="K56" s="34"/>
      <c r="L56" s="34"/>
      <c r="M56" s="34"/>
      <c r="N56" s="37"/>
      <c r="O56" s="36"/>
      <c r="P56" s="11"/>
      <c r="Q56" s="11"/>
      <c r="R56" s="10"/>
      <c r="S56" s="10"/>
      <c r="T56" s="12"/>
      <c r="U56" s="12"/>
      <c r="V56" s="12"/>
      <c r="W56" s="12"/>
      <c r="X56" s="12"/>
      <c r="Y56" s="8"/>
      <c r="Z56" s="6"/>
    </row>
    <row r="57" spans="2:26" ht="13.5">
      <c r="B57" s="6"/>
      <c r="C57" s="6"/>
      <c r="D57" s="6"/>
      <c r="E57" s="6"/>
      <c r="F57" s="6"/>
      <c r="G57" s="33"/>
      <c r="H57" s="33"/>
      <c r="I57" s="33"/>
      <c r="J57" s="33"/>
      <c r="K57" s="34"/>
      <c r="L57" s="34"/>
      <c r="M57" s="34"/>
      <c r="N57" s="37"/>
      <c r="O57" s="37"/>
      <c r="P57" s="11"/>
      <c r="Q57" s="11"/>
      <c r="R57" s="10"/>
      <c r="S57" s="10"/>
      <c r="T57" s="12"/>
      <c r="U57" s="12"/>
      <c r="V57" s="12"/>
      <c r="W57" s="12"/>
      <c r="X57" s="12"/>
      <c r="Y57" s="8"/>
      <c r="Z57" s="6"/>
    </row>
    <row r="58" spans="2:26" ht="12.75">
      <c r="B58" s="6"/>
      <c r="C58" s="6"/>
      <c r="D58" s="6"/>
      <c r="E58" s="6"/>
      <c r="F58" s="6"/>
      <c r="G58" s="33"/>
      <c r="H58" s="33"/>
      <c r="I58" s="33"/>
      <c r="J58" s="33"/>
      <c r="K58" s="34"/>
      <c r="L58" s="34"/>
      <c r="M58" s="34"/>
      <c r="N58" s="37"/>
      <c r="O58" s="3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>
      <c r="B59" s="6"/>
      <c r="C59" s="6"/>
      <c r="D59" s="6"/>
      <c r="E59" s="6"/>
      <c r="F59" s="6"/>
      <c r="G59" s="33"/>
      <c r="H59" s="33"/>
      <c r="I59" s="33"/>
      <c r="J59" s="33"/>
      <c r="K59" s="34"/>
      <c r="L59" s="34"/>
      <c r="M59" s="34"/>
      <c r="N59" s="37"/>
      <c r="O59" s="3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>
      <c r="B60" s="6"/>
      <c r="C60" s="6"/>
      <c r="D60" s="6"/>
      <c r="E60" s="6"/>
      <c r="F60" s="6"/>
      <c r="G60" s="33"/>
      <c r="H60" s="34"/>
      <c r="I60" s="34"/>
      <c r="J60" s="34"/>
      <c r="K60" s="35"/>
      <c r="L60" s="35"/>
      <c r="M60" s="35"/>
      <c r="N60" s="37"/>
      <c r="O60" s="3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>
      <c r="B61" s="6"/>
      <c r="C61" s="6"/>
      <c r="D61" s="6"/>
      <c r="E61" s="6"/>
      <c r="F61" s="6"/>
      <c r="G61" s="33"/>
      <c r="H61" s="33"/>
      <c r="I61" s="33"/>
      <c r="J61" s="33"/>
      <c r="K61" s="35"/>
      <c r="L61" s="35"/>
      <c r="M61" s="35"/>
      <c r="N61" s="37"/>
      <c r="O61" s="3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>
      <c r="B62" s="6"/>
      <c r="C62" s="6"/>
      <c r="D62" s="6"/>
      <c r="E62" s="6"/>
      <c r="F62" s="6"/>
      <c r="G62" s="38"/>
      <c r="H62" s="24"/>
      <c r="I62" s="24"/>
      <c r="J62" s="24"/>
      <c r="K62" s="39"/>
      <c r="L62" s="39"/>
      <c r="M62" s="39"/>
      <c r="N62" s="36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>
      <c r="B63" s="40"/>
      <c r="C63" s="6"/>
      <c r="D63" s="6"/>
      <c r="E63" s="6"/>
      <c r="F63" s="6"/>
      <c r="G63" s="33"/>
      <c r="H63" s="34"/>
      <c r="I63" s="34"/>
      <c r="J63" s="34"/>
      <c r="K63" s="35"/>
      <c r="L63" s="35"/>
      <c r="M63" s="35"/>
      <c r="N63" s="36"/>
      <c r="O63" s="3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>
      <c r="B64" s="6"/>
      <c r="C64" s="40"/>
      <c r="D64" s="40"/>
      <c r="E64" s="40"/>
      <c r="F64" s="40"/>
      <c r="G64" s="33"/>
      <c r="H64" s="34"/>
      <c r="I64" s="34"/>
      <c r="J64" s="34"/>
      <c r="K64" s="34"/>
      <c r="L64" s="34"/>
      <c r="M64" s="34"/>
      <c r="N64" s="37"/>
      <c r="O64" s="3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>
      <c r="B65" s="6"/>
      <c r="C65" s="6"/>
      <c r="D65" s="6"/>
      <c r="E65" s="6"/>
      <c r="F65" s="6"/>
      <c r="O65" s="3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>
      <c r="B66" s="41"/>
      <c r="C66" s="6"/>
      <c r="D66" s="6"/>
      <c r="E66" s="6"/>
      <c r="F66" s="6"/>
      <c r="O66" s="3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>
      <c r="B67" s="42"/>
      <c r="C67" s="41"/>
      <c r="D67" s="41"/>
      <c r="E67" s="41"/>
      <c r="F67" s="41"/>
      <c r="G67" s="33"/>
      <c r="H67" s="33"/>
      <c r="I67" s="33"/>
      <c r="J67" s="33"/>
      <c r="K67" s="34"/>
      <c r="L67" s="34"/>
      <c r="M67" s="34"/>
      <c r="N67" s="37"/>
      <c r="O67" s="3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>
      <c r="B68" s="6"/>
      <c r="C68" s="42"/>
      <c r="D68" s="42"/>
      <c r="E68" s="42"/>
      <c r="F68" s="42"/>
      <c r="G68" s="33"/>
      <c r="H68" s="33"/>
      <c r="I68" s="33"/>
      <c r="J68" s="33"/>
      <c r="K68" s="34"/>
      <c r="L68" s="34"/>
      <c r="M68" s="34"/>
      <c r="N68" s="37"/>
      <c r="O68" s="3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>
      <c r="B69" s="6"/>
      <c r="C69" s="6"/>
      <c r="D69" s="6"/>
      <c r="E69" s="6"/>
      <c r="F69" s="6"/>
      <c r="G69" s="33"/>
      <c r="H69" s="34"/>
      <c r="I69" s="34"/>
      <c r="J69" s="34"/>
      <c r="K69" s="35"/>
      <c r="L69" s="35"/>
      <c r="M69" s="35"/>
      <c r="N69" s="36"/>
      <c r="O69" s="3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>
      <c r="B70" s="6"/>
      <c r="C70" s="6"/>
      <c r="D70" s="6"/>
      <c r="E70" s="6"/>
      <c r="F70" s="6"/>
      <c r="G70" s="43"/>
      <c r="H70" s="44"/>
      <c r="I70" s="44"/>
      <c r="J70" s="44"/>
      <c r="K70" s="37"/>
      <c r="L70" s="37"/>
      <c r="M70" s="37"/>
      <c r="N70" s="36"/>
      <c r="O70" s="3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>
      <c r="B71" s="6"/>
      <c r="C71" s="6"/>
      <c r="D71" s="6"/>
      <c r="E71" s="6"/>
      <c r="F71" s="6"/>
      <c r="G71" s="43"/>
      <c r="H71" s="44"/>
      <c r="I71" s="44"/>
      <c r="J71" s="44"/>
      <c r="K71" s="37"/>
      <c r="L71" s="37"/>
      <c r="M71" s="37"/>
      <c r="N71" s="36"/>
      <c r="O71" s="3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>
      <c r="B72" s="6"/>
      <c r="C72" s="6"/>
      <c r="D72" s="6"/>
      <c r="E72" s="6"/>
      <c r="F72" s="6"/>
      <c r="G72" s="43"/>
      <c r="H72" s="43"/>
      <c r="I72" s="43"/>
      <c r="J72" s="43"/>
      <c r="K72" s="44"/>
      <c r="L72" s="44"/>
      <c r="M72" s="44"/>
      <c r="N72" s="37"/>
      <c r="O72" s="3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>
      <c r="B73" s="6"/>
      <c r="C73" s="6"/>
      <c r="D73" s="6"/>
      <c r="E73" s="6"/>
      <c r="F73" s="6"/>
      <c r="G73" s="43"/>
      <c r="H73" s="43"/>
      <c r="I73" s="43"/>
      <c r="J73" s="43"/>
      <c r="K73" s="44"/>
      <c r="L73" s="44"/>
      <c r="M73" s="44"/>
      <c r="N73" s="37"/>
      <c r="O73" s="3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>
      <c r="B74" s="6"/>
      <c r="C74" s="6"/>
      <c r="D74" s="6"/>
      <c r="E74" s="6"/>
      <c r="F74" s="6"/>
      <c r="G74" s="43"/>
      <c r="H74" s="43"/>
      <c r="I74" s="43"/>
      <c r="J74" s="43"/>
      <c r="K74" s="44"/>
      <c r="L74" s="44"/>
      <c r="M74" s="44"/>
      <c r="N74" s="37"/>
      <c r="O74" s="3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>
      <c r="B75" s="6"/>
      <c r="C75" s="6"/>
      <c r="D75" s="6"/>
      <c r="E75" s="6"/>
      <c r="F75" s="6"/>
      <c r="G75" s="43"/>
      <c r="H75" s="43"/>
      <c r="I75" s="43"/>
      <c r="J75" s="43"/>
      <c r="K75" s="44"/>
      <c r="L75" s="44"/>
      <c r="M75" s="44"/>
      <c r="N75" s="37"/>
      <c r="O75" s="3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>
      <c r="B76" s="6"/>
      <c r="C76" s="6"/>
      <c r="D76" s="6"/>
      <c r="E76" s="6"/>
      <c r="F76" s="6"/>
      <c r="G76" s="43"/>
      <c r="H76" s="43"/>
      <c r="I76" s="43"/>
      <c r="J76" s="43"/>
      <c r="K76" s="44"/>
      <c r="L76" s="44"/>
      <c r="M76" s="44"/>
      <c r="N76" s="37"/>
      <c r="O76" s="3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>
      <c r="B77" s="6"/>
      <c r="C77" s="6"/>
      <c r="D77" s="6"/>
      <c r="E77" s="6"/>
      <c r="F77" s="6"/>
      <c r="G77" s="43"/>
      <c r="H77" s="44"/>
      <c r="I77" s="44"/>
      <c r="J77" s="44"/>
      <c r="K77" s="37"/>
      <c r="L77" s="37"/>
      <c r="M77" s="37"/>
      <c r="N77" s="37"/>
      <c r="O77" s="3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>
      <c r="B78" s="40"/>
      <c r="C78" s="6"/>
      <c r="D78" s="6"/>
      <c r="E78" s="6"/>
      <c r="F78" s="6"/>
      <c r="G78" s="43"/>
      <c r="H78" s="43"/>
      <c r="I78" s="43"/>
      <c r="J78" s="43"/>
      <c r="K78" s="37"/>
      <c r="L78" s="37"/>
      <c r="M78" s="37"/>
      <c r="N78" s="37"/>
      <c r="O78" s="3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>
      <c r="B79" s="6"/>
      <c r="C79" s="40"/>
      <c r="D79" s="40"/>
      <c r="E79" s="40"/>
      <c r="F79" s="40"/>
      <c r="G79" s="45"/>
      <c r="H79" s="46"/>
      <c r="I79" s="46"/>
      <c r="J79" s="46"/>
      <c r="K79" s="36"/>
      <c r="L79" s="36"/>
      <c r="M79" s="36"/>
      <c r="N79" s="36"/>
      <c r="O79" s="3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>
      <c r="B80" s="6"/>
      <c r="C80" s="6"/>
      <c r="D80" s="6"/>
      <c r="E80" s="6"/>
      <c r="F80" s="6"/>
      <c r="G80" s="43"/>
      <c r="H80" s="44"/>
      <c r="I80" s="44"/>
      <c r="J80" s="44"/>
      <c r="K80" s="37"/>
      <c r="L80" s="37"/>
      <c r="M80" s="37"/>
      <c r="N80" s="36"/>
      <c r="O80" s="3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>
      <c r="B81" s="41"/>
      <c r="C81" s="6"/>
      <c r="D81" s="6"/>
      <c r="E81" s="6"/>
      <c r="F81" s="6"/>
      <c r="G81" s="43"/>
      <c r="H81" s="44"/>
      <c r="I81" s="44"/>
      <c r="J81" s="44"/>
      <c r="K81" s="44"/>
      <c r="L81" s="44"/>
      <c r="M81" s="44"/>
      <c r="N81" s="37"/>
      <c r="O81" s="3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>
      <c r="B82" s="42"/>
      <c r="C82" s="41"/>
      <c r="D82" s="41"/>
      <c r="E82" s="41"/>
      <c r="F82" s="41"/>
      <c r="G82" s="43"/>
      <c r="H82" s="43"/>
      <c r="I82" s="43"/>
      <c r="J82" s="43"/>
      <c r="K82" s="44"/>
      <c r="L82" s="44"/>
      <c r="M82" s="44"/>
      <c r="N82" s="37"/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>
      <c r="B83" s="6"/>
      <c r="C83" s="42"/>
      <c r="D83" s="42"/>
      <c r="E83" s="42"/>
      <c r="F83" s="42"/>
      <c r="G83" s="43"/>
      <c r="H83" s="43"/>
      <c r="I83" s="43"/>
      <c r="J83" s="43"/>
      <c r="K83" s="44"/>
      <c r="L83" s="44"/>
      <c r="M83" s="44"/>
      <c r="N83" s="37"/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>
      <c r="B84" s="6"/>
      <c r="C84" s="6"/>
      <c r="D84" s="6"/>
      <c r="E84" s="6"/>
      <c r="F84" s="6"/>
      <c r="G84" s="43"/>
      <c r="H84" s="44"/>
      <c r="I84" s="44"/>
      <c r="J84" s="44"/>
      <c r="K84" s="37"/>
      <c r="L84" s="37"/>
      <c r="M84" s="37"/>
      <c r="N84" s="36"/>
      <c r="O84" s="3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>
      <c r="B85" s="6"/>
      <c r="C85" s="6"/>
      <c r="D85" s="6"/>
      <c r="E85" s="6"/>
      <c r="F85" s="6"/>
      <c r="G85" s="43"/>
      <c r="H85" s="44"/>
      <c r="I85" s="44"/>
      <c r="J85" s="44"/>
      <c r="K85" s="37"/>
      <c r="L85" s="37"/>
      <c r="M85" s="37"/>
      <c r="N85" s="36"/>
      <c r="O85" s="3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>
      <c r="B86" s="6"/>
      <c r="C86" s="6"/>
      <c r="D86" s="6"/>
      <c r="E86" s="6"/>
      <c r="F86" s="6"/>
      <c r="G86" s="43"/>
      <c r="H86" s="44"/>
      <c r="I86" s="44"/>
      <c r="J86" s="44"/>
      <c r="K86" s="37"/>
      <c r="L86" s="37"/>
      <c r="M86" s="37"/>
      <c r="N86" s="36"/>
      <c r="O86" s="3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>
      <c r="B87" s="6"/>
      <c r="C87" s="6"/>
      <c r="D87" s="6"/>
      <c r="E87" s="6"/>
      <c r="F87" s="6"/>
      <c r="G87" s="43"/>
      <c r="H87" s="43"/>
      <c r="I87" s="43"/>
      <c r="J87" s="43"/>
      <c r="K87" s="44"/>
      <c r="L87" s="44"/>
      <c r="M87" s="44"/>
      <c r="N87" s="37"/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>
      <c r="B88" s="6"/>
      <c r="C88" s="6"/>
      <c r="D88" s="6"/>
      <c r="E88" s="6"/>
      <c r="F88" s="6"/>
      <c r="G88" s="43"/>
      <c r="H88" s="43"/>
      <c r="I88" s="43"/>
      <c r="J88" s="43"/>
      <c r="K88" s="44"/>
      <c r="L88" s="44"/>
      <c r="M88" s="44"/>
      <c r="N88" s="37"/>
      <c r="O88" s="3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>
      <c r="B89" s="6"/>
      <c r="C89" s="6"/>
      <c r="D89" s="6"/>
      <c r="E89" s="6"/>
      <c r="F89" s="6"/>
      <c r="G89" s="43"/>
      <c r="H89" s="43"/>
      <c r="I89" s="43"/>
      <c r="J89" s="43"/>
      <c r="K89" s="44"/>
      <c r="L89" s="44"/>
      <c r="M89" s="44"/>
      <c r="N89" s="37"/>
      <c r="O89" s="3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>
      <c r="B90" s="6"/>
      <c r="C90" s="6"/>
      <c r="D90" s="6"/>
      <c r="E90" s="6"/>
      <c r="F90" s="6"/>
      <c r="G90" s="43"/>
      <c r="H90" s="43"/>
      <c r="I90" s="43"/>
      <c r="J90" s="43"/>
      <c r="K90" s="44"/>
      <c r="L90" s="44"/>
      <c r="M90" s="44"/>
      <c r="N90" s="37"/>
      <c r="O90" s="3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>
      <c r="B91" s="6"/>
      <c r="C91" s="6"/>
      <c r="D91" s="6"/>
      <c r="E91" s="6"/>
      <c r="F91" s="6"/>
      <c r="G91" s="43"/>
      <c r="H91" s="43"/>
      <c r="I91" s="43"/>
      <c r="J91" s="43"/>
      <c r="K91" s="44"/>
      <c r="L91" s="44"/>
      <c r="M91" s="44"/>
      <c r="N91" s="37"/>
      <c r="O91" s="3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>
      <c r="B92" s="6"/>
      <c r="C92" s="6"/>
      <c r="D92" s="6"/>
      <c r="E92" s="6"/>
      <c r="F92" s="6"/>
      <c r="G92" s="43"/>
      <c r="H92" s="44"/>
      <c r="I92" s="44"/>
      <c r="J92" s="44"/>
      <c r="K92" s="37"/>
      <c r="L92" s="37"/>
      <c r="M92" s="37"/>
      <c r="N92" s="37"/>
      <c r="O92" s="3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>
      <c r="B93" s="40"/>
      <c r="C93" s="6"/>
      <c r="D93" s="6"/>
      <c r="E93" s="6"/>
      <c r="F93" s="6"/>
      <c r="G93" s="43"/>
      <c r="H93" s="43"/>
      <c r="I93" s="43"/>
      <c r="J93" s="43"/>
      <c r="K93" s="37"/>
      <c r="L93" s="37"/>
      <c r="M93" s="37"/>
      <c r="N93" s="37"/>
      <c r="O93" s="3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>
      <c r="B94" s="6"/>
      <c r="C94" s="40"/>
      <c r="D94" s="40"/>
      <c r="E94" s="40"/>
      <c r="F94" s="40"/>
      <c r="G94" s="45"/>
      <c r="H94" s="46"/>
      <c r="I94" s="46"/>
      <c r="J94" s="46"/>
      <c r="K94" s="36"/>
      <c r="L94" s="36"/>
      <c r="M94" s="36"/>
      <c r="N94" s="36"/>
      <c r="O94" s="3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>
      <c r="B95" s="6"/>
      <c r="C95" s="6"/>
      <c r="D95" s="6"/>
      <c r="E95" s="6"/>
      <c r="F95" s="6"/>
      <c r="G95" s="43"/>
      <c r="H95" s="44"/>
      <c r="I95" s="44"/>
      <c r="J95" s="44"/>
      <c r="K95" s="37"/>
      <c r="L95" s="37"/>
      <c r="M95" s="37"/>
      <c r="N95" s="36"/>
      <c r="O95" s="3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>
      <c r="B96" s="41"/>
      <c r="C96" s="6"/>
      <c r="D96" s="6"/>
      <c r="E96" s="6"/>
      <c r="F96" s="6"/>
      <c r="G96" s="43"/>
      <c r="H96" s="43"/>
      <c r="I96" s="43"/>
      <c r="J96" s="43"/>
      <c r="K96" s="44"/>
      <c r="L96" s="44"/>
      <c r="M96" s="44"/>
      <c r="N96" s="37"/>
      <c r="O96" s="3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>
      <c r="B97" s="47"/>
      <c r="C97" s="41"/>
      <c r="D97" s="41"/>
      <c r="E97" s="41"/>
      <c r="F97" s="41"/>
      <c r="G97" s="43"/>
      <c r="H97" s="43"/>
      <c r="I97" s="43"/>
      <c r="J97" s="43"/>
      <c r="K97" s="44"/>
      <c r="L97" s="44"/>
      <c r="M97" s="44"/>
      <c r="N97" s="37"/>
      <c r="O97" s="3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>
      <c r="B98" s="6"/>
      <c r="C98" s="47"/>
      <c r="D98" s="47"/>
      <c r="E98" s="47"/>
      <c r="F98" s="47"/>
      <c r="G98" s="43"/>
      <c r="H98" s="43"/>
      <c r="I98" s="43"/>
      <c r="J98" s="43"/>
      <c r="K98" s="44"/>
      <c r="L98" s="44"/>
      <c r="M98" s="44"/>
      <c r="N98" s="37"/>
      <c r="O98" s="3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>
      <c r="B99" s="6"/>
      <c r="C99" s="6"/>
      <c r="D99" s="6"/>
      <c r="E99" s="6"/>
      <c r="F99" s="6"/>
      <c r="G99" s="43"/>
      <c r="H99" s="44"/>
      <c r="I99" s="44"/>
      <c r="J99" s="44"/>
      <c r="K99" s="37"/>
      <c r="L99" s="37"/>
      <c r="M99" s="37"/>
      <c r="N99" s="36"/>
      <c r="O99" s="3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>
      <c r="B100" s="6"/>
      <c r="C100" s="6"/>
      <c r="D100" s="6"/>
      <c r="E100" s="6"/>
      <c r="F100" s="6"/>
      <c r="G100" s="43"/>
      <c r="H100" s="44"/>
      <c r="I100" s="44"/>
      <c r="J100" s="44"/>
      <c r="K100" s="37"/>
      <c r="L100" s="37"/>
      <c r="M100" s="37"/>
      <c r="N100" s="36"/>
      <c r="O100" s="3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>
      <c r="B101" s="6"/>
      <c r="C101" s="6"/>
      <c r="D101" s="6"/>
      <c r="E101" s="6"/>
      <c r="F101" s="6"/>
      <c r="G101" s="43"/>
      <c r="H101" s="43"/>
      <c r="I101" s="43"/>
      <c r="J101" s="43"/>
      <c r="K101" s="44"/>
      <c r="L101" s="44"/>
      <c r="M101" s="44"/>
      <c r="N101" s="37"/>
      <c r="O101" s="3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>
      <c r="B102" s="6"/>
      <c r="C102" s="6"/>
      <c r="D102" s="6"/>
      <c r="E102" s="6"/>
      <c r="F102" s="6"/>
      <c r="G102" s="43"/>
      <c r="H102" s="43"/>
      <c r="I102" s="43"/>
      <c r="J102" s="43"/>
      <c r="K102" s="44"/>
      <c r="L102" s="44"/>
      <c r="M102" s="44"/>
      <c r="N102" s="37"/>
      <c r="O102" s="3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>
      <c r="B103" s="6"/>
      <c r="C103" s="6"/>
      <c r="D103" s="6"/>
      <c r="E103" s="6"/>
      <c r="F103" s="6"/>
      <c r="G103" s="43"/>
      <c r="H103" s="43"/>
      <c r="I103" s="43"/>
      <c r="J103" s="43"/>
      <c r="K103" s="44"/>
      <c r="L103" s="44"/>
      <c r="M103" s="44"/>
      <c r="N103" s="37"/>
      <c r="O103" s="3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>
      <c r="B104" s="6"/>
      <c r="C104" s="6"/>
      <c r="D104" s="6"/>
      <c r="E104" s="6"/>
      <c r="F104" s="6"/>
      <c r="G104" s="43"/>
      <c r="H104" s="43"/>
      <c r="I104" s="43"/>
      <c r="J104" s="43"/>
      <c r="K104" s="44"/>
      <c r="L104" s="44"/>
      <c r="M104" s="44"/>
      <c r="N104" s="37"/>
      <c r="O104" s="3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>
      <c r="B105" s="6"/>
      <c r="C105" s="6"/>
      <c r="D105" s="6"/>
      <c r="E105" s="6"/>
      <c r="F105" s="6"/>
      <c r="G105" s="43"/>
      <c r="H105" s="43"/>
      <c r="I105" s="43"/>
      <c r="J105" s="43"/>
      <c r="K105" s="44"/>
      <c r="L105" s="44"/>
      <c r="M105" s="44"/>
      <c r="N105" s="37"/>
      <c r="O105" s="3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>
      <c r="B106" s="6"/>
      <c r="C106" s="6"/>
      <c r="D106" s="6"/>
      <c r="E106" s="6"/>
      <c r="F106" s="6"/>
      <c r="G106" s="43"/>
      <c r="H106" s="44"/>
      <c r="I106" s="44"/>
      <c r="J106" s="44"/>
      <c r="K106" s="37"/>
      <c r="L106" s="37"/>
      <c r="M106" s="37"/>
      <c r="N106" s="37"/>
      <c r="O106" s="3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3:26" ht="12.75">
      <c r="C107" s="6"/>
      <c r="D107" s="6"/>
      <c r="E107" s="6"/>
      <c r="F107" s="6"/>
      <c r="G107" s="43"/>
      <c r="H107" s="43"/>
      <c r="I107" s="43"/>
      <c r="J107" s="43"/>
      <c r="K107" s="37"/>
      <c r="L107" s="37"/>
      <c r="M107" s="37"/>
      <c r="N107" s="37"/>
      <c r="O107" s="3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6:26" ht="12.7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6:26" ht="12.7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6:26" ht="12.7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6:26" ht="12.7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6:26" ht="12.7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6:26" ht="12.7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6:26" ht="12.7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6:26" ht="12.7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6:26" ht="12.7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6:26" ht="12.7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6:26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</sheetData>
  <printOptions horizontalCentered="1"/>
  <pageMargins left="0" right="0" top="0.27" bottom="0" header="0" footer="0"/>
  <pageSetup fitToHeight="2" horizontalDpi="300" verticalDpi="3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24"/>
  <sheetViews>
    <sheetView workbookViewId="0" topLeftCell="A16">
      <selection activeCell="B28" sqref="B28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.8515625" style="0" customWidth="1"/>
    <col min="4" max="4" width="19.28125" style="0" customWidth="1"/>
    <col min="5" max="6" width="4.7109375" style="0" customWidth="1"/>
    <col min="7" max="7" width="6.140625" style="3" customWidth="1"/>
    <col min="8" max="8" width="7.8515625" style="3" customWidth="1"/>
    <col min="9" max="9" width="6.8515625" style="3" customWidth="1"/>
    <col min="10" max="10" width="4.57421875" style="3" customWidth="1"/>
    <col min="11" max="11" width="5.8515625" style="4" customWidth="1"/>
    <col min="12" max="12" width="6.140625" style="4" customWidth="1"/>
    <col min="13" max="14" width="7.421875" style="4" customWidth="1"/>
    <col min="15" max="15" width="6.8515625" style="4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12.75"/>
    <row r="2" spans="1:26" ht="21" customHeight="1">
      <c r="A2" s="1" t="s">
        <v>126</v>
      </c>
      <c r="C2" s="2"/>
      <c r="D2" s="2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117" t="s">
        <v>80</v>
      </c>
      <c r="C3" s="2"/>
      <c r="D3" s="2"/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ht="24.75" customHeight="1">
      <c r="A4" s="48" t="s">
        <v>61</v>
      </c>
      <c r="B4" s="48" t="s">
        <v>100</v>
      </c>
      <c r="C4" s="49" t="s">
        <v>63</v>
      </c>
      <c r="D4" s="50" t="s">
        <v>72</v>
      </c>
      <c r="E4" s="48" t="s">
        <v>61</v>
      </c>
      <c r="F4" s="48" t="s">
        <v>62</v>
      </c>
      <c r="G4" s="60" t="s">
        <v>64</v>
      </c>
      <c r="H4" s="60" t="s">
        <v>73</v>
      </c>
      <c r="I4" s="60" t="s">
        <v>74</v>
      </c>
      <c r="J4" s="49" t="s">
        <v>81</v>
      </c>
      <c r="K4" s="49" t="s">
        <v>82</v>
      </c>
      <c r="L4" s="60" t="s">
        <v>75</v>
      </c>
      <c r="M4" s="84" t="s">
        <v>76</v>
      </c>
      <c r="N4" s="84">
        <v>0.3229166666666667</v>
      </c>
      <c r="O4" s="14"/>
      <c r="P4" s="11"/>
      <c r="Q4" s="11"/>
      <c r="R4" s="10"/>
      <c r="S4" s="10"/>
      <c r="T4" s="12"/>
      <c r="U4" s="12"/>
      <c r="V4" s="12"/>
      <c r="W4" s="12"/>
      <c r="X4" s="12"/>
      <c r="Y4" s="8"/>
      <c r="Z4" s="14"/>
      <c r="AA4" s="13"/>
      <c r="AB4" s="1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8" customHeight="1">
      <c r="A5" s="51" t="s">
        <v>14</v>
      </c>
      <c r="B5" s="74" t="s">
        <v>91</v>
      </c>
      <c r="C5" s="52">
        <v>0.22</v>
      </c>
      <c r="D5" s="74" t="s">
        <v>92</v>
      </c>
      <c r="E5" s="51" t="s">
        <v>94</v>
      </c>
      <c r="F5" s="51" t="s">
        <v>27</v>
      </c>
      <c r="G5" s="62">
        <f>C5</f>
        <v>0.22</v>
      </c>
      <c r="H5" s="62">
        <f>C5/K5*60</f>
        <v>26.4</v>
      </c>
      <c r="I5" s="62">
        <f>G5/L5*60</f>
        <v>26.4</v>
      </c>
      <c r="J5" s="52"/>
      <c r="K5" s="52">
        <v>0.5</v>
      </c>
      <c r="L5" s="62">
        <f>K5</f>
        <v>0.5</v>
      </c>
      <c r="M5" s="85">
        <f>(J5+K5)/1440</f>
        <v>0.00034722222222222224</v>
      </c>
      <c r="N5" s="102">
        <f aca="true" t="shared" si="0" ref="N5:N44">N4+((K5+J5)/1440)</f>
        <v>0.3232638888888889</v>
      </c>
      <c r="O5" s="14"/>
      <c r="P5" s="11"/>
      <c r="Q5" s="11"/>
      <c r="R5" s="10"/>
      <c r="S5" s="10"/>
      <c r="T5" s="12"/>
      <c r="U5" s="12"/>
      <c r="V5" s="12"/>
      <c r="W5" s="12"/>
      <c r="X5" s="12"/>
      <c r="Y5" s="8"/>
      <c r="Z5" s="14"/>
      <c r="AA5" s="13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8" customHeight="1">
      <c r="A6" s="51" t="s">
        <v>9</v>
      </c>
      <c r="B6" s="74" t="s">
        <v>92</v>
      </c>
      <c r="C6" s="52">
        <v>0.2</v>
      </c>
      <c r="D6" s="74" t="s">
        <v>93</v>
      </c>
      <c r="E6" s="51" t="s">
        <v>95</v>
      </c>
      <c r="F6" s="51" t="s">
        <v>27</v>
      </c>
      <c r="G6" s="62">
        <f>G5+C6</f>
        <v>0.42000000000000004</v>
      </c>
      <c r="H6" s="62">
        <f>C6/K6*60</f>
        <v>24</v>
      </c>
      <c r="I6" s="62">
        <f>G6/L6*60</f>
        <v>25.200000000000003</v>
      </c>
      <c r="J6" s="52"/>
      <c r="K6" s="52">
        <v>0.5</v>
      </c>
      <c r="L6" s="62">
        <f>L5+K6</f>
        <v>1</v>
      </c>
      <c r="M6" s="85">
        <f aca="true" t="shared" si="1" ref="M6:M44">M5+(J6+K6)/1440</f>
        <v>0.0006944444444444445</v>
      </c>
      <c r="N6" s="102">
        <f t="shared" si="0"/>
        <v>0.3236111111111111</v>
      </c>
      <c r="O6" s="14"/>
      <c r="P6" s="11"/>
      <c r="Q6" s="11"/>
      <c r="R6" s="10"/>
      <c r="S6" s="10"/>
      <c r="T6" s="12"/>
      <c r="U6" s="12"/>
      <c r="V6" s="12"/>
      <c r="W6" s="12"/>
      <c r="X6" s="12"/>
      <c r="Y6" s="8"/>
      <c r="Z6" s="14"/>
      <c r="AA6" s="13"/>
      <c r="AB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8" customHeight="1">
      <c r="A7" s="51" t="s">
        <v>9</v>
      </c>
      <c r="B7" s="74" t="s">
        <v>93</v>
      </c>
      <c r="C7" s="52">
        <v>0.2</v>
      </c>
      <c r="D7" s="74" t="s">
        <v>7</v>
      </c>
      <c r="E7" s="51" t="s">
        <v>94</v>
      </c>
      <c r="F7" s="51" t="s">
        <v>27</v>
      </c>
      <c r="G7" s="62">
        <f>G6+C7</f>
        <v>0.6200000000000001</v>
      </c>
      <c r="H7" s="62">
        <f>C7/K7*60</f>
        <v>24</v>
      </c>
      <c r="I7" s="62">
        <f>G7/L7*60</f>
        <v>24.800000000000004</v>
      </c>
      <c r="J7" s="52"/>
      <c r="K7" s="52">
        <v>0.5</v>
      </c>
      <c r="L7" s="62">
        <f>L6+K7</f>
        <v>1.5</v>
      </c>
      <c r="M7" s="85">
        <f>M6+(J7+K7)/1440</f>
        <v>0.0010416666666666667</v>
      </c>
      <c r="N7" s="102">
        <f>N6+((K7+J7)/1440)</f>
        <v>0.32395833333333335</v>
      </c>
      <c r="O7" s="14"/>
      <c r="P7" s="11"/>
      <c r="Q7" s="11"/>
      <c r="R7" s="10"/>
      <c r="S7" s="10"/>
      <c r="T7" s="12"/>
      <c r="U7" s="12"/>
      <c r="V7" s="12"/>
      <c r="W7" s="12"/>
      <c r="X7" s="12"/>
      <c r="Y7" s="8"/>
      <c r="Z7" s="14"/>
      <c r="AA7" s="13"/>
      <c r="AB7" s="1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8" customHeight="1">
      <c r="A8" s="51" t="s">
        <v>14</v>
      </c>
      <c r="B8" s="74" t="s">
        <v>7</v>
      </c>
      <c r="C8" s="52">
        <v>1.9</v>
      </c>
      <c r="D8" s="74" t="s">
        <v>11</v>
      </c>
      <c r="E8" s="51" t="s">
        <v>8</v>
      </c>
      <c r="F8" s="51" t="s">
        <v>27</v>
      </c>
      <c r="G8" s="62">
        <f>G7+C8</f>
        <v>2.52</v>
      </c>
      <c r="H8" s="62">
        <f>C8/K8*60</f>
        <v>26.511627906976745</v>
      </c>
      <c r="I8" s="62">
        <f>G8/L8*60</f>
        <v>26.06896551724138</v>
      </c>
      <c r="J8" s="52"/>
      <c r="K8" s="52">
        <v>4.3</v>
      </c>
      <c r="L8" s="62">
        <f>L7+K8</f>
        <v>5.8</v>
      </c>
      <c r="M8" s="85">
        <f>M7+(J8+K8)/1440</f>
        <v>0.004027777777777778</v>
      </c>
      <c r="N8" s="102">
        <f>N7+((K8+J8)/1440)</f>
        <v>0.3269444444444445</v>
      </c>
      <c r="O8" s="14"/>
      <c r="P8" s="11"/>
      <c r="Q8" s="11"/>
      <c r="R8" s="10"/>
      <c r="S8" s="10"/>
      <c r="T8" s="12"/>
      <c r="U8" s="12"/>
      <c r="V8" s="12"/>
      <c r="W8" s="12"/>
      <c r="X8" s="12"/>
      <c r="Y8" s="8"/>
      <c r="Z8" s="14"/>
      <c r="AA8" s="13"/>
      <c r="AB8" s="1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8" customHeight="1">
      <c r="A9" s="63"/>
      <c r="B9" s="53" t="s">
        <v>13</v>
      </c>
      <c r="C9" s="54"/>
      <c r="D9" s="53" t="s">
        <v>11</v>
      </c>
      <c r="E9" s="53"/>
      <c r="F9" s="86"/>
      <c r="G9" s="87"/>
      <c r="H9" s="87"/>
      <c r="I9" s="87"/>
      <c r="J9" s="88">
        <v>2</v>
      </c>
      <c r="K9" s="89"/>
      <c r="L9" s="87"/>
      <c r="M9" s="90">
        <f t="shared" si="1"/>
        <v>0.005416666666666667</v>
      </c>
      <c r="N9" s="103">
        <f t="shared" si="0"/>
        <v>0.32833333333333337</v>
      </c>
      <c r="O9" s="14"/>
      <c r="P9" s="11"/>
      <c r="Q9" s="11"/>
      <c r="R9" s="10"/>
      <c r="S9" s="10"/>
      <c r="T9" s="12"/>
      <c r="U9" s="12"/>
      <c r="V9" s="12"/>
      <c r="W9" s="12"/>
      <c r="X9" s="12"/>
      <c r="Y9" s="8"/>
      <c r="Z9" s="14"/>
      <c r="AA9" s="9"/>
      <c r="AB9" s="1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51" t="s">
        <v>14</v>
      </c>
      <c r="B10" s="51" t="s">
        <v>11</v>
      </c>
      <c r="C10" s="52">
        <v>6.2</v>
      </c>
      <c r="D10" s="51" t="s">
        <v>83</v>
      </c>
      <c r="E10" s="51" t="s">
        <v>12</v>
      </c>
      <c r="F10" s="51" t="s">
        <v>27</v>
      </c>
      <c r="G10" s="62">
        <f>G8+C10</f>
        <v>8.72</v>
      </c>
      <c r="H10" s="62">
        <f aca="true" t="shared" si="2" ref="H10:H19">C10/K10*60</f>
        <v>23.25</v>
      </c>
      <c r="I10" s="62">
        <f aca="true" t="shared" si="3" ref="I10:I19">G10/L10*60</f>
        <v>24</v>
      </c>
      <c r="J10" s="52"/>
      <c r="K10" s="96">
        <v>16</v>
      </c>
      <c r="L10" s="71">
        <f>L8+K10</f>
        <v>21.8</v>
      </c>
      <c r="M10" s="85">
        <f t="shared" si="1"/>
        <v>0.01652777777777778</v>
      </c>
      <c r="N10" s="102">
        <f t="shared" si="0"/>
        <v>0.3394444444444445</v>
      </c>
      <c r="O10" s="14"/>
      <c r="P10" s="11"/>
      <c r="Q10" s="11"/>
      <c r="R10" s="10"/>
      <c r="S10" s="10"/>
      <c r="T10" s="12"/>
      <c r="U10" s="12"/>
      <c r="V10" s="12"/>
      <c r="W10" s="12"/>
      <c r="X10" s="12"/>
      <c r="Y10" s="8"/>
      <c r="Z10" s="14"/>
      <c r="AA10" s="9"/>
      <c r="AB10" s="1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5.5" customHeight="1">
      <c r="A11" s="51" t="s">
        <v>14</v>
      </c>
      <c r="B11" s="51" t="str">
        <f>D10</f>
        <v>Former Old Hume H'way/Broughton St</v>
      </c>
      <c r="C11" s="52">
        <v>2.2</v>
      </c>
      <c r="D11" s="55" t="s">
        <v>96</v>
      </c>
      <c r="E11" s="51" t="s">
        <v>32</v>
      </c>
      <c r="F11" s="51" t="s">
        <v>27</v>
      </c>
      <c r="G11" s="62">
        <f aca="true" t="shared" si="4" ref="G11:G19">G10+C11</f>
        <v>10.920000000000002</v>
      </c>
      <c r="H11" s="62">
        <f t="shared" si="2"/>
        <v>24</v>
      </c>
      <c r="I11" s="62">
        <f t="shared" si="3"/>
        <v>24.000000000000004</v>
      </c>
      <c r="J11" s="52"/>
      <c r="K11" s="96">
        <v>5.5</v>
      </c>
      <c r="L11" s="71">
        <f aca="true" t="shared" si="5" ref="L11:L19">L10+K11</f>
        <v>27.3</v>
      </c>
      <c r="M11" s="85">
        <f t="shared" si="1"/>
        <v>0.020347222222222225</v>
      </c>
      <c r="N11" s="102">
        <f t="shared" si="0"/>
        <v>0.3432638888888889</v>
      </c>
      <c r="O11" s="14"/>
      <c r="P11" s="11"/>
      <c r="Q11" s="11"/>
      <c r="R11" s="10"/>
      <c r="S11" s="10"/>
      <c r="T11" s="12"/>
      <c r="U11" s="12"/>
      <c r="V11" s="12"/>
      <c r="W11" s="12"/>
      <c r="X11" s="12"/>
      <c r="Y11" s="8"/>
      <c r="Z11" s="14"/>
      <c r="AA11" s="9"/>
      <c r="AB11" s="1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0.25" customHeight="1">
      <c r="A12" s="51" t="s">
        <v>6</v>
      </c>
      <c r="B12" s="100" t="s">
        <v>43</v>
      </c>
      <c r="C12" s="52">
        <v>2.9</v>
      </c>
      <c r="D12" s="51" t="s">
        <v>97</v>
      </c>
      <c r="E12" s="51" t="s">
        <v>32</v>
      </c>
      <c r="F12" s="51" t="s">
        <v>27</v>
      </c>
      <c r="G12" s="62">
        <f>G11+C12</f>
        <v>13.820000000000002</v>
      </c>
      <c r="H12" s="62">
        <f>C12/K12*60</f>
        <v>24.857142857142854</v>
      </c>
      <c r="I12" s="62">
        <f>G12/L12*60</f>
        <v>24.17492711370263</v>
      </c>
      <c r="J12" s="52"/>
      <c r="K12" s="96">
        <v>7</v>
      </c>
      <c r="L12" s="71">
        <f>L11+K12</f>
        <v>34.3</v>
      </c>
      <c r="M12" s="85">
        <f>M11+(J12+K12)/1440</f>
        <v>0.025208333333333336</v>
      </c>
      <c r="N12" s="102">
        <f>N11+((K12+J12)/1440)</f>
        <v>0.348125</v>
      </c>
      <c r="O12" s="14"/>
      <c r="P12" s="11"/>
      <c r="Q12" s="11"/>
      <c r="R12" s="10"/>
      <c r="S12" s="10"/>
      <c r="T12" s="12"/>
      <c r="U12" s="12"/>
      <c r="V12" s="12"/>
      <c r="W12" s="12"/>
      <c r="X12" s="12"/>
      <c r="Y12" s="8"/>
      <c r="Z12" s="14"/>
      <c r="AA12" s="9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0.25" customHeight="1">
      <c r="A13" s="51" t="s">
        <v>9</v>
      </c>
      <c r="B13" s="51" t="str">
        <f>D12</f>
        <v>Cawdor Rd</v>
      </c>
      <c r="C13" s="52">
        <v>2.3</v>
      </c>
      <c r="D13" s="55" t="s">
        <v>98</v>
      </c>
      <c r="E13" s="51" t="s">
        <v>24</v>
      </c>
      <c r="F13" s="51" t="s">
        <v>27</v>
      </c>
      <c r="G13" s="62">
        <f>G12+C13</f>
        <v>16.12</v>
      </c>
      <c r="H13" s="62">
        <f>C13/K13*60</f>
        <v>24.210526315789473</v>
      </c>
      <c r="I13" s="62">
        <f>G13/L13*60</f>
        <v>24.18</v>
      </c>
      <c r="J13" s="52"/>
      <c r="K13" s="96">
        <v>5.7</v>
      </c>
      <c r="L13" s="71">
        <f>L12+K13</f>
        <v>40</v>
      </c>
      <c r="M13" s="85">
        <f>M12+(J13+K13)/1440</f>
        <v>0.02916666666666667</v>
      </c>
      <c r="N13" s="102">
        <f>N12+((K13+J13)/1440)</f>
        <v>0.35208333333333336</v>
      </c>
      <c r="O13" s="14"/>
      <c r="P13" s="11"/>
      <c r="Q13" s="11"/>
      <c r="R13" s="10"/>
      <c r="S13" s="10"/>
      <c r="T13" s="12"/>
      <c r="U13" s="12"/>
      <c r="V13" s="12"/>
      <c r="W13" s="12"/>
      <c r="X13" s="12"/>
      <c r="Y13" s="8"/>
      <c r="Z13" s="14"/>
      <c r="AA13" s="9"/>
      <c r="AB13" s="1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0.25" customHeight="1">
      <c r="A14" s="51" t="s">
        <v>9</v>
      </c>
      <c r="B14" s="51" t="s">
        <v>99</v>
      </c>
      <c r="C14" s="52">
        <v>6</v>
      </c>
      <c r="D14" s="51" t="s">
        <v>19</v>
      </c>
      <c r="E14" s="51" t="s">
        <v>15</v>
      </c>
      <c r="F14" s="51" t="s">
        <v>27</v>
      </c>
      <c r="G14" s="62">
        <f>G13+C14</f>
        <v>22.12</v>
      </c>
      <c r="H14" s="62">
        <f>C14/K14*60</f>
        <v>24.82758620689655</v>
      </c>
      <c r="I14" s="62">
        <f>G14/L14*60</f>
        <v>24.352293577981655</v>
      </c>
      <c r="J14" s="52"/>
      <c r="K14" s="96">
        <v>14.5</v>
      </c>
      <c r="L14" s="71">
        <f>L13+K14</f>
        <v>54.5</v>
      </c>
      <c r="M14" s="85">
        <f>M13+(J14+K14)/1440</f>
        <v>0.03923611111111112</v>
      </c>
      <c r="N14" s="102">
        <f>N13+((K14+J14)/1440)</f>
        <v>0.3621527777777778</v>
      </c>
      <c r="O14" s="14"/>
      <c r="P14" s="11"/>
      <c r="Q14" s="11"/>
      <c r="R14" s="10"/>
      <c r="S14" s="10"/>
      <c r="T14" s="12"/>
      <c r="U14" s="12"/>
      <c r="V14" s="12"/>
      <c r="W14" s="12"/>
      <c r="X14" s="12"/>
      <c r="Y14" s="8"/>
      <c r="Z14" s="14"/>
      <c r="AA14" s="9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8" customHeight="1">
      <c r="A15" s="51" t="s">
        <v>9</v>
      </c>
      <c r="B15" s="51" t="s">
        <v>19</v>
      </c>
      <c r="C15" s="52">
        <v>0.5</v>
      </c>
      <c r="D15" s="51" t="s">
        <v>20</v>
      </c>
      <c r="E15" s="51" t="s">
        <v>21</v>
      </c>
      <c r="F15" s="51" t="s">
        <v>27</v>
      </c>
      <c r="G15" s="62">
        <f>G14+C15</f>
        <v>22.62</v>
      </c>
      <c r="H15" s="62">
        <f>C15/K15*60</f>
        <v>21.42857142857143</v>
      </c>
      <c r="I15" s="62">
        <f>G15/L15*60</f>
        <v>24.27906976744186</v>
      </c>
      <c r="J15" s="52"/>
      <c r="K15" s="96">
        <v>1.4</v>
      </c>
      <c r="L15" s="71">
        <f>L14+K15</f>
        <v>55.9</v>
      </c>
      <c r="M15" s="85">
        <f>M14+(J15+K15)/1440</f>
        <v>0.04020833333333334</v>
      </c>
      <c r="N15" s="102">
        <f>N14+((K15+J15)/1440)</f>
        <v>0.36312500000000003</v>
      </c>
      <c r="O15" s="14"/>
      <c r="P15" s="11"/>
      <c r="Q15" s="11"/>
      <c r="R15" s="10"/>
      <c r="S15" s="10"/>
      <c r="T15" s="12"/>
      <c r="U15" s="12"/>
      <c r="V15" s="12"/>
      <c r="W15" s="12"/>
      <c r="X15" s="12"/>
      <c r="Y15" s="8"/>
      <c r="Z15" s="14"/>
      <c r="AA15" s="9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8" customHeight="1">
      <c r="A16" s="51" t="s">
        <v>14</v>
      </c>
      <c r="B16" s="51" t="s">
        <v>20</v>
      </c>
      <c r="C16" s="52">
        <v>0.5</v>
      </c>
      <c r="D16" s="51" t="s">
        <v>22</v>
      </c>
      <c r="E16" s="51" t="s">
        <v>15</v>
      </c>
      <c r="F16" s="51" t="s">
        <v>27</v>
      </c>
      <c r="G16" s="62">
        <f t="shared" si="4"/>
        <v>23.12</v>
      </c>
      <c r="H16" s="62">
        <f t="shared" si="2"/>
        <v>20</v>
      </c>
      <c r="I16" s="62">
        <f t="shared" si="3"/>
        <v>24.167247386759584</v>
      </c>
      <c r="J16" s="52"/>
      <c r="K16" s="96">
        <v>1.5</v>
      </c>
      <c r="L16" s="71">
        <f t="shared" si="5"/>
        <v>57.4</v>
      </c>
      <c r="M16" s="85">
        <f t="shared" si="1"/>
        <v>0.04125000000000001</v>
      </c>
      <c r="N16" s="102">
        <f t="shared" si="0"/>
        <v>0.3641666666666667</v>
      </c>
      <c r="O16" s="14"/>
      <c r="P16" s="11"/>
      <c r="Q16" s="11"/>
      <c r="R16" s="10"/>
      <c r="S16" s="10"/>
      <c r="T16" s="12"/>
      <c r="U16" s="12"/>
      <c r="V16" s="12"/>
      <c r="W16" s="12"/>
      <c r="X16" s="12"/>
      <c r="Y16" s="8"/>
      <c r="Z16" s="14"/>
      <c r="AA16" s="9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8" customHeight="1">
      <c r="A17" s="51" t="s">
        <v>9</v>
      </c>
      <c r="B17" s="51" t="s">
        <v>22</v>
      </c>
      <c r="C17" s="52">
        <v>0.05</v>
      </c>
      <c r="D17" s="51" t="s">
        <v>84</v>
      </c>
      <c r="E17" s="51" t="s">
        <v>15</v>
      </c>
      <c r="F17" s="51" t="s">
        <v>27</v>
      </c>
      <c r="G17" s="62">
        <f t="shared" si="4"/>
        <v>23.17</v>
      </c>
      <c r="H17" s="62">
        <f t="shared" si="2"/>
        <v>15</v>
      </c>
      <c r="I17" s="62">
        <f t="shared" si="3"/>
        <v>24.135416666666668</v>
      </c>
      <c r="J17" s="52"/>
      <c r="K17" s="96">
        <v>0.2</v>
      </c>
      <c r="L17" s="71">
        <f t="shared" si="5"/>
        <v>57.6</v>
      </c>
      <c r="M17" s="85">
        <f t="shared" si="1"/>
        <v>0.0413888888888889</v>
      </c>
      <c r="N17" s="102">
        <f t="shared" si="0"/>
        <v>0.3643055555555556</v>
      </c>
      <c r="O17" s="14"/>
      <c r="P17" s="11"/>
      <c r="Q17" s="11"/>
      <c r="R17" s="10"/>
      <c r="S17" s="10"/>
      <c r="T17" s="12"/>
      <c r="U17" s="12"/>
      <c r="V17" s="12"/>
      <c r="W17" s="12"/>
      <c r="X17" s="12"/>
      <c r="Y17" s="8"/>
      <c r="Z17" s="14"/>
      <c r="AA17" s="9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8" customHeight="1">
      <c r="A18" s="51" t="s">
        <v>14</v>
      </c>
      <c r="B18" s="51" t="str">
        <f>D17</f>
        <v>Macquarie Grove Rd</v>
      </c>
      <c r="C18" s="52">
        <v>5</v>
      </c>
      <c r="D18" s="51" t="s">
        <v>23</v>
      </c>
      <c r="E18" s="51" t="s">
        <v>15</v>
      </c>
      <c r="F18" s="51" t="s">
        <v>27</v>
      </c>
      <c r="G18" s="62">
        <f t="shared" si="4"/>
        <v>28.17</v>
      </c>
      <c r="H18" s="62">
        <f t="shared" si="2"/>
        <v>23.076923076923077</v>
      </c>
      <c r="I18" s="62">
        <f t="shared" si="3"/>
        <v>23.940509915014168</v>
      </c>
      <c r="J18" s="52"/>
      <c r="K18" s="96">
        <v>13</v>
      </c>
      <c r="L18" s="71">
        <f t="shared" si="5"/>
        <v>70.6</v>
      </c>
      <c r="M18" s="85">
        <f t="shared" si="1"/>
        <v>0.05041666666666668</v>
      </c>
      <c r="N18" s="102">
        <f t="shared" si="0"/>
        <v>0.3733333333333334</v>
      </c>
      <c r="O18" s="14"/>
      <c r="P18" s="11"/>
      <c r="Q18" s="11"/>
      <c r="R18" s="10"/>
      <c r="S18" s="10"/>
      <c r="T18" s="12"/>
      <c r="U18" s="12"/>
      <c r="V18" s="12"/>
      <c r="W18" s="12"/>
      <c r="X18" s="12"/>
      <c r="Y18" s="8"/>
      <c r="Z18" s="14"/>
      <c r="AA18" s="9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0.25" customHeight="1">
      <c r="A19" s="51" t="s">
        <v>14</v>
      </c>
      <c r="B19" s="51" t="s">
        <v>23</v>
      </c>
      <c r="C19" s="52">
        <v>3</v>
      </c>
      <c r="D19" s="51" t="str">
        <f>D20</f>
        <v>Cobbitty Café Patisserie</v>
      </c>
      <c r="E19" s="51" t="s">
        <v>24</v>
      </c>
      <c r="F19" s="51" t="s">
        <v>27</v>
      </c>
      <c r="G19" s="62">
        <f t="shared" si="4"/>
        <v>31.17</v>
      </c>
      <c r="H19" s="62">
        <f t="shared" si="2"/>
        <v>22.5</v>
      </c>
      <c r="I19" s="62">
        <f t="shared" si="3"/>
        <v>23.793893129770993</v>
      </c>
      <c r="J19" s="52"/>
      <c r="K19" s="96">
        <v>8</v>
      </c>
      <c r="L19" s="71">
        <f t="shared" si="5"/>
        <v>78.6</v>
      </c>
      <c r="M19" s="85">
        <f t="shared" si="1"/>
        <v>0.055972222222222236</v>
      </c>
      <c r="N19" s="102">
        <f t="shared" si="0"/>
        <v>0.37888888888888894</v>
      </c>
      <c r="O19" s="14"/>
      <c r="P19" s="11"/>
      <c r="Q19" s="11"/>
      <c r="R19" s="10"/>
      <c r="S19" s="10"/>
      <c r="T19" s="12"/>
      <c r="U19" s="12"/>
      <c r="V19" s="12"/>
      <c r="W19" s="12"/>
      <c r="X19" s="12"/>
      <c r="Y19" s="8"/>
      <c r="Z19" s="14"/>
      <c r="AA19" s="9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4" customHeight="1">
      <c r="A20" s="65"/>
      <c r="B20" s="66" t="s">
        <v>25</v>
      </c>
      <c r="C20" s="67"/>
      <c r="D20" s="66" t="s">
        <v>85</v>
      </c>
      <c r="E20" s="91"/>
      <c r="F20" s="91"/>
      <c r="G20" s="92"/>
      <c r="H20" s="92"/>
      <c r="I20" s="92"/>
      <c r="J20" s="93">
        <v>30</v>
      </c>
      <c r="K20" s="94"/>
      <c r="L20" s="92"/>
      <c r="M20" s="95">
        <f t="shared" si="1"/>
        <v>0.07680555555555557</v>
      </c>
      <c r="N20" s="104">
        <f t="shared" si="0"/>
        <v>0.39972222222222226</v>
      </c>
      <c r="O20" s="14"/>
      <c r="P20" s="11"/>
      <c r="Q20" s="11"/>
      <c r="R20" s="10"/>
      <c r="S20" s="10"/>
      <c r="T20" s="12"/>
      <c r="U20" s="12"/>
      <c r="V20" s="12"/>
      <c r="W20" s="12"/>
      <c r="X20" s="12"/>
      <c r="Y20" s="8"/>
      <c r="Z20" s="14"/>
      <c r="AA20" s="9"/>
      <c r="AB20" s="12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58" ht="18" customHeight="1">
      <c r="A21" s="51" t="s">
        <v>6</v>
      </c>
      <c r="B21" s="51" t="s">
        <v>23</v>
      </c>
      <c r="C21" s="52">
        <v>3.5</v>
      </c>
      <c r="D21" s="51" t="s">
        <v>26</v>
      </c>
      <c r="E21" s="51" t="s">
        <v>12</v>
      </c>
      <c r="F21" s="51" t="s">
        <v>27</v>
      </c>
      <c r="G21" s="62">
        <f>G19+C21</f>
        <v>34.67</v>
      </c>
      <c r="H21" s="62">
        <f>C21/K21*60</f>
        <v>30</v>
      </c>
      <c r="I21" s="62">
        <f>G21/L21*60</f>
        <v>24.30140186915888</v>
      </c>
      <c r="J21" s="52"/>
      <c r="K21" s="52">
        <v>7</v>
      </c>
      <c r="L21" s="62">
        <f>L19+K21</f>
        <v>85.6</v>
      </c>
      <c r="M21" s="85">
        <f t="shared" si="1"/>
        <v>0.08166666666666668</v>
      </c>
      <c r="N21" s="102">
        <f t="shared" si="0"/>
        <v>0.40458333333333335</v>
      </c>
      <c r="O21" s="15"/>
      <c r="P21" s="11"/>
      <c r="Q21" s="11"/>
      <c r="R21" s="10"/>
      <c r="S21" s="10"/>
      <c r="T21" s="12"/>
      <c r="U21" s="12"/>
      <c r="V21" s="12"/>
      <c r="W21" s="12"/>
      <c r="X21" s="12"/>
      <c r="Y21" s="8"/>
      <c r="Z21" s="15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ht="18" customHeight="1">
      <c r="A22" s="51" t="s">
        <v>9</v>
      </c>
      <c r="B22" s="51" t="s">
        <v>26</v>
      </c>
      <c r="C22" s="52">
        <v>5.5</v>
      </c>
      <c r="D22" s="55" t="s">
        <v>28</v>
      </c>
      <c r="E22" s="51" t="s">
        <v>8</v>
      </c>
      <c r="F22" s="51" t="s">
        <v>27</v>
      </c>
      <c r="G22" s="62">
        <f>G21+C22</f>
        <v>40.17</v>
      </c>
      <c r="H22" s="62">
        <f>C22/K22*60</f>
        <v>27.5</v>
      </c>
      <c r="I22" s="62">
        <f>G22/L22*60</f>
        <v>24.694672131147545</v>
      </c>
      <c r="J22" s="52"/>
      <c r="K22" s="52">
        <v>12</v>
      </c>
      <c r="L22" s="62">
        <f>L21+K22</f>
        <v>97.6</v>
      </c>
      <c r="M22" s="85">
        <f t="shared" si="1"/>
        <v>0.09000000000000001</v>
      </c>
      <c r="N22" s="102">
        <f t="shared" si="0"/>
        <v>0.4129166666666667</v>
      </c>
      <c r="O22" s="15"/>
      <c r="P22" s="11"/>
      <c r="Q22" s="11"/>
      <c r="R22" s="10"/>
      <c r="S22" s="10"/>
      <c r="T22" s="12"/>
      <c r="U22" s="12"/>
      <c r="V22" s="12"/>
      <c r="W22" s="12"/>
      <c r="X22" s="12"/>
      <c r="Y22" s="8"/>
      <c r="Z22" s="15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18" customHeight="1">
      <c r="A23" s="51" t="s">
        <v>6</v>
      </c>
      <c r="B23" s="51" t="s">
        <v>26</v>
      </c>
      <c r="C23" s="52">
        <v>3</v>
      </c>
      <c r="D23" s="51" t="s">
        <v>86</v>
      </c>
      <c r="E23" s="51" t="s">
        <v>24</v>
      </c>
      <c r="F23" s="51" t="s">
        <v>27</v>
      </c>
      <c r="G23" s="62">
        <f>G22+C23</f>
        <v>43.17</v>
      </c>
      <c r="H23" s="62">
        <f>C23/K23*60</f>
        <v>51.42857142857142</v>
      </c>
      <c r="I23" s="62">
        <f>G23/L23*60</f>
        <v>25.620178041543028</v>
      </c>
      <c r="J23" s="52"/>
      <c r="K23" s="52">
        <v>3.5</v>
      </c>
      <c r="L23" s="62">
        <f>L22+K23</f>
        <v>101.1</v>
      </c>
      <c r="M23" s="85">
        <f t="shared" si="1"/>
        <v>0.09243055555555557</v>
      </c>
      <c r="N23" s="102">
        <f t="shared" si="0"/>
        <v>0.41534722222222226</v>
      </c>
      <c r="O23" s="15"/>
      <c r="P23" s="11"/>
      <c r="Q23" s="11"/>
      <c r="R23" s="10"/>
      <c r="S23" s="10"/>
      <c r="T23" s="12"/>
      <c r="U23" s="12"/>
      <c r="V23" s="12"/>
      <c r="W23" s="12"/>
      <c r="X23" s="12"/>
      <c r="Y23" s="8"/>
      <c r="Z23" s="15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ht="22.5" customHeight="1">
      <c r="A24" s="63"/>
      <c r="B24" s="53" t="s">
        <v>29</v>
      </c>
      <c r="C24" s="54"/>
      <c r="D24" s="53" t="s">
        <v>86</v>
      </c>
      <c r="E24" s="86"/>
      <c r="F24" s="86"/>
      <c r="G24" s="87"/>
      <c r="H24" s="87"/>
      <c r="I24" s="87"/>
      <c r="J24" s="88">
        <v>2</v>
      </c>
      <c r="K24" s="89"/>
      <c r="L24" s="87"/>
      <c r="M24" s="90">
        <f t="shared" si="1"/>
        <v>0.09381944444444446</v>
      </c>
      <c r="N24" s="103">
        <f t="shared" si="0"/>
        <v>0.41673611111111114</v>
      </c>
      <c r="O24" s="15"/>
      <c r="P24" s="11"/>
      <c r="Q24" s="11"/>
      <c r="R24" s="10"/>
      <c r="S24" s="10"/>
      <c r="T24" s="12"/>
      <c r="U24" s="12"/>
      <c r="V24" s="12"/>
      <c r="W24" s="12"/>
      <c r="X24" s="12"/>
      <c r="Y24" s="8"/>
      <c r="Z24" s="15"/>
      <c r="AA24" s="16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18" customHeight="1">
      <c r="A25" s="51" t="s">
        <v>14</v>
      </c>
      <c r="B25" s="51" t="s">
        <v>86</v>
      </c>
      <c r="C25" s="52">
        <v>3.5</v>
      </c>
      <c r="D25" s="55" t="s">
        <v>30</v>
      </c>
      <c r="E25" s="51" t="s">
        <v>12</v>
      </c>
      <c r="F25" s="51" t="s">
        <v>27</v>
      </c>
      <c r="G25" s="62">
        <f>G23+C25</f>
        <v>46.67</v>
      </c>
      <c r="H25" s="62">
        <f>C25/K25*60</f>
        <v>14</v>
      </c>
      <c r="I25" s="62">
        <f>G25/L25*60</f>
        <v>24.11886304909561</v>
      </c>
      <c r="J25" s="52"/>
      <c r="K25" s="52">
        <v>15</v>
      </c>
      <c r="L25" s="62">
        <f>L23+K25</f>
        <v>116.1</v>
      </c>
      <c r="M25" s="85">
        <f t="shared" si="1"/>
        <v>0.10423611111111113</v>
      </c>
      <c r="N25" s="102">
        <f t="shared" si="0"/>
        <v>0.4271527777777778</v>
      </c>
      <c r="O25" s="15"/>
      <c r="P25" s="11"/>
      <c r="Q25" s="11"/>
      <c r="R25" s="10"/>
      <c r="S25" s="10"/>
      <c r="T25" s="12"/>
      <c r="U25" s="12"/>
      <c r="V25" s="12"/>
      <c r="W25" s="12"/>
      <c r="X25" s="12"/>
      <c r="Y25" s="8"/>
      <c r="Z25" s="15"/>
      <c r="AA25" s="16"/>
      <c r="AB25" s="1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</row>
    <row r="26" spans="1:46" ht="18" customHeight="1">
      <c r="A26" s="51" t="s">
        <v>6</v>
      </c>
      <c r="B26" s="51" t="str">
        <f>B25</f>
        <v>Bobs Range Rd</v>
      </c>
      <c r="C26" s="52">
        <v>3</v>
      </c>
      <c r="D26" s="55" t="s">
        <v>31</v>
      </c>
      <c r="E26" s="51" t="s">
        <v>32</v>
      </c>
      <c r="F26" s="51" t="s">
        <v>27</v>
      </c>
      <c r="G26" s="62">
        <f>G25+C26</f>
        <v>49.67</v>
      </c>
      <c r="H26" s="62">
        <f>C26/K26*60</f>
        <v>15</v>
      </c>
      <c r="I26" s="62">
        <f>G26/L26*60</f>
        <v>23.264637002341924</v>
      </c>
      <c r="J26" s="52"/>
      <c r="K26" s="52">
        <v>12</v>
      </c>
      <c r="L26" s="62">
        <f>L25+K26</f>
        <v>128.1</v>
      </c>
      <c r="M26" s="85">
        <f t="shared" si="1"/>
        <v>0.11256944444444446</v>
      </c>
      <c r="N26" s="102">
        <f t="shared" si="0"/>
        <v>0.4354861111111112</v>
      </c>
      <c r="O26" s="20"/>
      <c r="P26" s="11"/>
      <c r="Q26" s="11"/>
      <c r="R26" s="10"/>
      <c r="S26" s="10"/>
      <c r="T26" s="12"/>
      <c r="U26" s="12"/>
      <c r="V26" s="12"/>
      <c r="W26" s="12"/>
      <c r="X26" s="12"/>
      <c r="Y26" s="8"/>
      <c r="Z26" s="20"/>
      <c r="AA26" s="21"/>
      <c r="AB26" s="22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8" customHeight="1">
      <c r="A27" s="51" t="s">
        <v>6</v>
      </c>
      <c r="B27" s="51" t="s">
        <v>129</v>
      </c>
      <c r="C27" s="52">
        <v>5.8</v>
      </c>
      <c r="D27" s="55" t="s">
        <v>34</v>
      </c>
      <c r="E27" s="51" t="s">
        <v>24</v>
      </c>
      <c r="F27" s="51" t="s">
        <v>27</v>
      </c>
      <c r="G27" s="62">
        <f>G26+C27</f>
        <v>55.47</v>
      </c>
      <c r="H27" s="62">
        <f>C27/K27*60</f>
        <v>26.769230769230766</v>
      </c>
      <c r="I27" s="62">
        <f>G27/L27*60</f>
        <v>23.58752657689582</v>
      </c>
      <c r="J27" s="52"/>
      <c r="K27" s="52">
        <v>13</v>
      </c>
      <c r="L27" s="62">
        <f>L26+K27</f>
        <v>141.1</v>
      </c>
      <c r="M27" s="85">
        <f t="shared" si="1"/>
        <v>0.12159722222222223</v>
      </c>
      <c r="N27" s="102">
        <f t="shared" si="0"/>
        <v>0.444513888888889</v>
      </c>
      <c r="O27" s="20"/>
      <c r="P27" s="11"/>
      <c r="Q27" s="11"/>
      <c r="R27" s="10"/>
      <c r="S27" s="10"/>
      <c r="T27" s="12"/>
      <c r="U27" s="12"/>
      <c r="V27" s="12"/>
      <c r="W27" s="12"/>
      <c r="X27" s="12"/>
      <c r="Y27" s="8"/>
      <c r="Z27" s="20"/>
      <c r="AA27" s="21"/>
      <c r="AB27" s="2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4.75" customHeight="1">
      <c r="A28" s="63"/>
      <c r="B28" s="53" t="s">
        <v>35</v>
      </c>
      <c r="C28" s="54"/>
      <c r="D28" s="53" t="s">
        <v>36</v>
      </c>
      <c r="E28" s="86"/>
      <c r="F28" s="86"/>
      <c r="G28" s="87"/>
      <c r="H28" s="87"/>
      <c r="I28" s="87"/>
      <c r="J28" s="88">
        <v>2</v>
      </c>
      <c r="K28" s="89"/>
      <c r="L28" s="87"/>
      <c r="M28" s="90">
        <f t="shared" si="1"/>
        <v>0.12298611111111112</v>
      </c>
      <c r="N28" s="103">
        <f t="shared" si="0"/>
        <v>0.44590277777777787</v>
      </c>
      <c r="O28" s="20"/>
      <c r="P28" s="11"/>
      <c r="Q28" s="11"/>
      <c r="R28" s="10"/>
      <c r="S28" s="10"/>
      <c r="T28" s="12"/>
      <c r="U28" s="12"/>
      <c r="V28" s="12"/>
      <c r="W28" s="12"/>
      <c r="X28" s="12"/>
      <c r="Y28" s="8"/>
      <c r="Z28" s="20"/>
      <c r="AA28" s="21"/>
      <c r="AB28" s="2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8" customHeight="1">
      <c r="A29" s="51" t="s">
        <v>14</v>
      </c>
      <c r="B29" s="101" t="s">
        <v>36</v>
      </c>
      <c r="C29" s="52">
        <v>9.2</v>
      </c>
      <c r="D29" s="51" t="s">
        <v>37</v>
      </c>
      <c r="E29" s="51" t="s">
        <v>38</v>
      </c>
      <c r="F29" s="51" t="s">
        <v>27</v>
      </c>
      <c r="G29" s="62">
        <f>G27+C29</f>
        <v>64.67</v>
      </c>
      <c r="H29" s="62">
        <f>C29/K29*60</f>
        <v>25.09090909090909</v>
      </c>
      <c r="I29" s="62">
        <f>G29/L29*60</f>
        <v>23.790312691600246</v>
      </c>
      <c r="J29" s="52"/>
      <c r="K29" s="52">
        <v>22</v>
      </c>
      <c r="L29" s="62">
        <f>L27+K29</f>
        <v>163.1</v>
      </c>
      <c r="M29" s="85">
        <f t="shared" si="1"/>
        <v>0.13826388888888888</v>
      </c>
      <c r="N29" s="102">
        <f t="shared" si="0"/>
        <v>0.46118055555555565</v>
      </c>
      <c r="O29" s="20"/>
      <c r="P29" s="11"/>
      <c r="Q29" s="11"/>
      <c r="R29" s="10"/>
      <c r="S29" s="10"/>
      <c r="T29" s="12"/>
      <c r="U29" s="12"/>
      <c r="V29" s="12"/>
      <c r="W29" s="12"/>
      <c r="X29" s="12"/>
      <c r="Y29" s="8"/>
      <c r="Z29" s="20"/>
      <c r="AA29" s="21"/>
      <c r="AB29" s="2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8" customHeight="1">
      <c r="A30" s="101" t="s">
        <v>6</v>
      </c>
      <c r="B30" s="101" t="s">
        <v>36</v>
      </c>
      <c r="C30" s="52">
        <v>2.1</v>
      </c>
      <c r="D30" s="51" t="s">
        <v>39</v>
      </c>
      <c r="E30" s="51" t="s">
        <v>40</v>
      </c>
      <c r="F30" s="51" t="s">
        <v>27</v>
      </c>
      <c r="G30" s="62">
        <f>G29+C30</f>
        <v>66.77</v>
      </c>
      <c r="H30" s="62">
        <f>C30/K30*60</f>
        <v>25.200000000000003</v>
      </c>
      <c r="I30" s="62">
        <f>G30/L30*60</f>
        <v>23.83224271267103</v>
      </c>
      <c r="J30" s="52"/>
      <c r="K30" s="52">
        <v>5</v>
      </c>
      <c r="L30" s="62">
        <f>L29+K30</f>
        <v>168.1</v>
      </c>
      <c r="M30" s="85">
        <f t="shared" si="1"/>
        <v>0.1417361111111111</v>
      </c>
      <c r="N30" s="102">
        <f t="shared" si="0"/>
        <v>0.46465277777777786</v>
      </c>
      <c r="O30" s="20"/>
      <c r="P30" s="11"/>
      <c r="Q30" s="11"/>
      <c r="R30" s="10"/>
      <c r="S30" s="10"/>
      <c r="T30" s="12"/>
      <c r="U30" s="12"/>
      <c r="V30" s="12"/>
      <c r="W30" s="12"/>
      <c r="X30" s="12"/>
      <c r="Y30" s="8"/>
      <c r="Z30" s="20"/>
      <c r="AA30" s="21"/>
      <c r="AB30" s="2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8" customHeight="1">
      <c r="A31" s="101" t="s">
        <v>6</v>
      </c>
      <c r="B31" s="101" t="s">
        <v>36</v>
      </c>
      <c r="C31" s="52">
        <v>6.6</v>
      </c>
      <c r="D31" s="55" t="s">
        <v>41</v>
      </c>
      <c r="E31" s="51" t="s">
        <v>40</v>
      </c>
      <c r="F31" s="51" t="s">
        <v>27</v>
      </c>
      <c r="G31" s="62">
        <f>G30+C31</f>
        <v>73.36999999999999</v>
      </c>
      <c r="H31" s="62">
        <f>C31/K31*60</f>
        <v>24.75</v>
      </c>
      <c r="I31" s="62">
        <f>G31/L31*60</f>
        <v>23.912004345464418</v>
      </c>
      <c r="J31" s="52"/>
      <c r="K31" s="52">
        <v>16</v>
      </c>
      <c r="L31" s="62">
        <f>L30+K31</f>
        <v>184.1</v>
      </c>
      <c r="M31" s="85">
        <f t="shared" si="1"/>
        <v>0.1528472222222222</v>
      </c>
      <c r="N31" s="102">
        <f t="shared" si="0"/>
        <v>0.475763888888889</v>
      </c>
      <c r="O31" s="20"/>
      <c r="P31" s="11"/>
      <c r="Q31" s="11"/>
      <c r="R31" s="10"/>
      <c r="S31" s="10"/>
      <c r="T31" s="12"/>
      <c r="U31" s="12"/>
      <c r="V31" s="12"/>
      <c r="W31" s="12"/>
      <c r="X31" s="12"/>
      <c r="Y31" s="8"/>
      <c r="Z31" s="20"/>
      <c r="AA31" s="21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8" customHeight="1">
      <c r="A32" s="101" t="s">
        <v>14</v>
      </c>
      <c r="B32" s="101" t="s">
        <v>19</v>
      </c>
      <c r="C32" s="52">
        <v>1.2</v>
      </c>
      <c r="D32" s="109" t="s">
        <v>87</v>
      </c>
      <c r="E32" s="51" t="s">
        <v>15</v>
      </c>
      <c r="F32" s="51" t="s">
        <v>27</v>
      </c>
      <c r="G32" s="62">
        <f>G31+C32</f>
        <v>74.57</v>
      </c>
      <c r="H32" s="62">
        <f>C32/K32*60</f>
        <v>23.999999999999996</v>
      </c>
      <c r="I32" s="62">
        <f>G32/L32*60</f>
        <v>23.913415285943344</v>
      </c>
      <c r="J32" s="52"/>
      <c r="K32" s="52">
        <v>3</v>
      </c>
      <c r="L32" s="62">
        <f>L31+K32</f>
        <v>187.1</v>
      </c>
      <c r="M32" s="85">
        <f t="shared" si="1"/>
        <v>0.15493055555555552</v>
      </c>
      <c r="N32" s="102">
        <f t="shared" si="0"/>
        <v>0.4778472222222223</v>
      </c>
      <c r="O32" s="20"/>
      <c r="P32" s="11"/>
      <c r="Q32" s="11"/>
      <c r="R32" s="10"/>
      <c r="S32" s="10"/>
      <c r="T32" s="12"/>
      <c r="U32" s="12"/>
      <c r="V32" s="12"/>
      <c r="W32" s="12"/>
      <c r="X32" s="12"/>
      <c r="Y32" s="8"/>
      <c r="Z32" s="20"/>
      <c r="AA32" s="21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24.75" customHeight="1">
      <c r="A33" s="65"/>
      <c r="B33" s="66" t="s">
        <v>42</v>
      </c>
      <c r="C33" s="67"/>
      <c r="D33" s="66" t="str">
        <f>D32</f>
        <v>Simply Delicious Cafe</v>
      </c>
      <c r="E33" s="91"/>
      <c r="F33" s="91"/>
      <c r="G33" s="92"/>
      <c r="H33" s="92"/>
      <c r="I33" s="92"/>
      <c r="J33" s="93">
        <v>35</v>
      </c>
      <c r="K33" s="94"/>
      <c r="L33" s="92"/>
      <c r="M33" s="95">
        <f t="shared" si="1"/>
        <v>0.17923611111111107</v>
      </c>
      <c r="N33" s="104">
        <f t="shared" si="0"/>
        <v>0.5021527777777779</v>
      </c>
      <c r="O33" s="20"/>
      <c r="P33" s="11"/>
      <c r="Q33" s="11"/>
      <c r="R33" s="10"/>
      <c r="S33" s="10"/>
      <c r="T33" s="12"/>
      <c r="U33" s="12"/>
      <c r="V33" s="12"/>
      <c r="W33" s="12"/>
      <c r="X33" s="12"/>
      <c r="Y33" s="8"/>
      <c r="Z33" s="20"/>
      <c r="AA33" s="21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8" customHeight="1">
      <c r="A34" s="101" t="s">
        <v>6</v>
      </c>
      <c r="B34" s="101" t="s">
        <v>19</v>
      </c>
      <c r="C34" s="52">
        <v>1.2</v>
      </c>
      <c r="D34" s="69" t="s">
        <v>43</v>
      </c>
      <c r="E34" s="51" t="s">
        <v>15</v>
      </c>
      <c r="F34" s="51" t="s">
        <v>27</v>
      </c>
      <c r="G34" s="62">
        <f>G32+C34</f>
        <v>75.77</v>
      </c>
      <c r="H34" s="62">
        <f aca="true" t="shared" si="6" ref="H34:H39">C34/K34*60</f>
        <v>11.999999999999998</v>
      </c>
      <c r="I34" s="62">
        <f aca="true" t="shared" si="7" ref="I34:I39">G34/L34*60</f>
        <v>23.543241843604353</v>
      </c>
      <c r="J34" s="52"/>
      <c r="K34" s="52">
        <v>6</v>
      </c>
      <c r="L34" s="62">
        <f>L32+K34</f>
        <v>193.1</v>
      </c>
      <c r="M34" s="85">
        <f t="shared" si="1"/>
        <v>0.18340277777777775</v>
      </c>
      <c r="N34" s="102">
        <f t="shared" si="0"/>
        <v>0.5063194444444445</v>
      </c>
      <c r="O34" s="20"/>
      <c r="P34" s="11"/>
      <c r="Q34" s="11"/>
      <c r="R34" s="10"/>
      <c r="S34" s="10"/>
      <c r="T34" s="12"/>
      <c r="U34" s="12"/>
      <c r="V34" s="12"/>
      <c r="W34" s="12"/>
      <c r="X34" s="12"/>
      <c r="Y34" s="8"/>
      <c r="Z34" s="20"/>
      <c r="AA34" s="21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8" customHeight="1">
      <c r="A35" s="101" t="s">
        <v>6</v>
      </c>
      <c r="B35" s="100" t="s">
        <v>43</v>
      </c>
      <c r="C35" s="52">
        <v>4</v>
      </c>
      <c r="D35" s="69" t="s">
        <v>89</v>
      </c>
      <c r="E35" s="51" t="s">
        <v>40</v>
      </c>
      <c r="F35" s="51" t="s">
        <v>27</v>
      </c>
      <c r="G35" s="62">
        <f>G34+C35</f>
        <v>79.77</v>
      </c>
      <c r="H35" s="62">
        <f t="shared" si="6"/>
        <v>13.333333333333332</v>
      </c>
      <c r="I35" s="62">
        <f t="shared" si="7"/>
        <v>22.67266698247276</v>
      </c>
      <c r="J35" s="52"/>
      <c r="K35" s="52">
        <v>18</v>
      </c>
      <c r="L35" s="62">
        <f>L34+K35</f>
        <v>211.1</v>
      </c>
      <c r="M35" s="85">
        <f t="shared" si="1"/>
        <v>0.19590277777777776</v>
      </c>
      <c r="N35" s="102">
        <f t="shared" si="0"/>
        <v>0.5188194444444445</v>
      </c>
      <c r="O35" s="20"/>
      <c r="P35" s="11"/>
      <c r="Q35" s="11"/>
      <c r="R35" s="10"/>
      <c r="S35" s="10"/>
      <c r="T35" s="12"/>
      <c r="U35" s="12"/>
      <c r="V35" s="12"/>
      <c r="W35" s="12"/>
      <c r="X35" s="12"/>
      <c r="Y35" s="8"/>
      <c r="Z35" s="20"/>
      <c r="AA35" s="21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8" customHeight="1">
      <c r="A36" s="101" t="s">
        <v>6</v>
      </c>
      <c r="B36" s="100" t="s">
        <v>43</v>
      </c>
      <c r="C36" s="52">
        <v>2.4</v>
      </c>
      <c r="D36" s="51" t="s">
        <v>88</v>
      </c>
      <c r="E36" s="51" t="s">
        <v>40</v>
      </c>
      <c r="F36" s="51" t="s">
        <v>27</v>
      </c>
      <c r="G36" s="62">
        <f>G35+C36</f>
        <v>82.17</v>
      </c>
      <c r="H36" s="62">
        <f t="shared" si="6"/>
        <v>18</v>
      </c>
      <c r="I36" s="62">
        <f t="shared" si="7"/>
        <v>22.502053856686448</v>
      </c>
      <c r="J36" s="52"/>
      <c r="K36" s="52">
        <v>8</v>
      </c>
      <c r="L36" s="62">
        <f>L35+K36</f>
        <v>219.1</v>
      </c>
      <c r="M36" s="85">
        <f t="shared" si="1"/>
        <v>0.20145833333333332</v>
      </c>
      <c r="N36" s="102">
        <f t="shared" si="0"/>
        <v>0.524375</v>
      </c>
      <c r="O36" s="20"/>
      <c r="P36" s="11"/>
      <c r="Q36" s="11"/>
      <c r="R36" s="10"/>
      <c r="S36" s="10"/>
      <c r="T36" s="12"/>
      <c r="U36" s="12"/>
      <c r="V36" s="12"/>
      <c r="W36" s="12"/>
      <c r="X36" s="12"/>
      <c r="Y36" s="8"/>
      <c r="Z36" s="20"/>
      <c r="AA36" s="21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8" customHeight="1">
      <c r="A37" s="101" t="s">
        <v>6</v>
      </c>
      <c r="B37" s="100" t="s">
        <v>43</v>
      </c>
      <c r="C37" s="52">
        <v>5</v>
      </c>
      <c r="D37" s="69" t="s">
        <v>44</v>
      </c>
      <c r="E37" s="51" t="s">
        <v>21</v>
      </c>
      <c r="F37" s="51" t="s">
        <v>27</v>
      </c>
      <c r="G37" s="62">
        <f>G36+C37</f>
        <v>87.17</v>
      </c>
      <c r="H37" s="62">
        <f t="shared" si="6"/>
        <v>40</v>
      </c>
      <c r="I37" s="62">
        <f t="shared" si="7"/>
        <v>23.081200353045013</v>
      </c>
      <c r="J37" s="52"/>
      <c r="K37" s="52">
        <v>7.5</v>
      </c>
      <c r="L37" s="62">
        <f>L36+K37</f>
        <v>226.6</v>
      </c>
      <c r="M37" s="85">
        <f t="shared" si="1"/>
        <v>0.20666666666666667</v>
      </c>
      <c r="N37" s="102">
        <f t="shared" si="0"/>
        <v>0.5295833333333334</v>
      </c>
      <c r="O37" s="20"/>
      <c r="P37" s="11"/>
      <c r="Q37" s="11"/>
      <c r="R37" s="10"/>
      <c r="S37" s="10"/>
      <c r="T37" s="12"/>
      <c r="U37" s="12"/>
      <c r="V37" s="12"/>
      <c r="W37" s="12"/>
      <c r="X37" s="12"/>
      <c r="Y37" s="8"/>
      <c r="Z37" s="20"/>
      <c r="AA37" s="21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8" customHeight="1">
      <c r="A38" s="101" t="s">
        <v>9</v>
      </c>
      <c r="B38" s="100" t="s">
        <v>44</v>
      </c>
      <c r="C38" s="52">
        <v>2.5</v>
      </c>
      <c r="D38" s="69" t="s">
        <v>45</v>
      </c>
      <c r="E38" s="51" t="s">
        <v>46</v>
      </c>
      <c r="F38" s="51" t="s">
        <v>27</v>
      </c>
      <c r="G38" s="62">
        <f>G37+C38</f>
        <v>89.67</v>
      </c>
      <c r="H38" s="62">
        <f t="shared" si="6"/>
        <v>21.42857142857143</v>
      </c>
      <c r="I38" s="62">
        <f t="shared" si="7"/>
        <v>23.03167808219178</v>
      </c>
      <c r="J38" s="52"/>
      <c r="K38" s="52">
        <v>7</v>
      </c>
      <c r="L38" s="62">
        <f>L37+K38</f>
        <v>233.6</v>
      </c>
      <c r="M38" s="85">
        <f t="shared" si="1"/>
        <v>0.2115277777777778</v>
      </c>
      <c r="N38" s="102">
        <f t="shared" si="0"/>
        <v>0.5344444444444445</v>
      </c>
      <c r="O38" s="20"/>
      <c r="P38" s="11"/>
      <c r="Q38" s="11"/>
      <c r="R38" s="10"/>
      <c r="S38" s="10"/>
      <c r="T38" s="12"/>
      <c r="U38" s="12"/>
      <c r="V38" s="12"/>
      <c r="W38" s="12"/>
      <c r="X38" s="12"/>
      <c r="Y38" s="8"/>
      <c r="Z38" s="20"/>
      <c r="AA38" s="21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8" customHeight="1">
      <c r="A39" s="101" t="s">
        <v>14</v>
      </c>
      <c r="B39" s="100" t="s">
        <v>45</v>
      </c>
      <c r="C39" s="52">
        <v>2.2</v>
      </c>
      <c r="D39" s="70" t="s">
        <v>47</v>
      </c>
      <c r="E39" s="51" t="s">
        <v>40</v>
      </c>
      <c r="F39" s="51" t="s">
        <v>27</v>
      </c>
      <c r="G39" s="62">
        <f>G38+C39</f>
        <v>91.87</v>
      </c>
      <c r="H39" s="62">
        <f t="shared" si="6"/>
        <v>22</v>
      </c>
      <c r="I39" s="62">
        <f t="shared" si="7"/>
        <v>23.005843071786312</v>
      </c>
      <c r="J39" s="52"/>
      <c r="K39" s="52">
        <v>6</v>
      </c>
      <c r="L39" s="62">
        <f>L38+K39</f>
        <v>239.6</v>
      </c>
      <c r="M39" s="85">
        <f t="shared" si="1"/>
        <v>0.21569444444444447</v>
      </c>
      <c r="N39" s="102">
        <f t="shared" si="0"/>
        <v>0.5386111111111112</v>
      </c>
      <c r="O39" s="20"/>
      <c r="P39" s="11"/>
      <c r="Q39" s="11"/>
      <c r="R39" s="10"/>
      <c r="S39" s="10"/>
      <c r="T39" s="12"/>
      <c r="U39" s="12"/>
      <c r="V39" s="12"/>
      <c r="W39" s="12"/>
      <c r="X39" s="12"/>
      <c r="Y39" s="8"/>
      <c r="Z39" s="20"/>
      <c r="AA39" s="21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21" customHeight="1">
      <c r="A40" s="65"/>
      <c r="B40" s="66" t="s">
        <v>48</v>
      </c>
      <c r="C40" s="67"/>
      <c r="D40" s="66" t="s">
        <v>49</v>
      </c>
      <c r="E40" s="66"/>
      <c r="F40" s="66"/>
      <c r="G40" s="68"/>
      <c r="H40" s="68"/>
      <c r="I40" s="68"/>
      <c r="J40" s="93">
        <v>25</v>
      </c>
      <c r="K40" s="94"/>
      <c r="L40" s="92"/>
      <c r="M40" s="95">
        <f t="shared" si="1"/>
        <v>0.23305555555555557</v>
      </c>
      <c r="N40" s="104">
        <f t="shared" si="0"/>
        <v>0.5559722222222223</v>
      </c>
      <c r="O40" s="20"/>
      <c r="P40" s="11"/>
      <c r="Q40" s="11"/>
      <c r="R40" s="10"/>
      <c r="S40" s="10"/>
      <c r="T40" s="12"/>
      <c r="U40" s="12"/>
      <c r="V40" s="12"/>
      <c r="W40" s="12"/>
      <c r="X40" s="12"/>
      <c r="Y40" s="8"/>
      <c r="Z40" s="20"/>
      <c r="AA40" s="21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8" customHeight="1">
      <c r="A41" s="101" t="s">
        <v>14</v>
      </c>
      <c r="B41" s="100" t="s">
        <v>50</v>
      </c>
      <c r="C41" s="52">
        <v>4.5</v>
      </c>
      <c r="D41" s="69" t="s">
        <v>51</v>
      </c>
      <c r="E41" s="51" t="s">
        <v>15</v>
      </c>
      <c r="F41" s="51" t="s">
        <v>27</v>
      </c>
      <c r="G41" s="62">
        <f>G39+C41</f>
        <v>96.37</v>
      </c>
      <c r="H41" s="62">
        <f>C41/K41*60</f>
        <v>22.5</v>
      </c>
      <c r="I41" s="62">
        <f>G41/L41*60</f>
        <v>22.981717011128776</v>
      </c>
      <c r="J41" s="52"/>
      <c r="K41" s="52">
        <v>12</v>
      </c>
      <c r="L41" s="62">
        <f>L39+K41</f>
        <v>251.6</v>
      </c>
      <c r="M41" s="85">
        <f t="shared" si="1"/>
        <v>0.2413888888888889</v>
      </c>
      <c r="N41" s="102">
        <f t="shared" si="0"/>
        <v>0.5643055555555556</v>
      </c>
      <c r="O41" s="20"/>
      <c r="P41" s="11"/>
      <c r="Q41" s="11"/>
      <c r="R41" s="10"/>
      <c r="S41" s="10"/>
      <c r="T41" s="12"/>
      <c r="U41" s="12"/>
      <c r="V41" s="12"/>
      <c r="W41" s="12"/>
      <c r="X41" s="12"/>
      <c r="Y41" s="8"/>
      <c r="Z41" s="20"/>
      <c r="AA41" s="21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8" customHeight="1">
      <c r="A42" s="101" t="s">
        <v>6</v>
      </c>
      <c r="B42" s="100" t="s">
        <v>50</v>
      </c>
      <c r="C42" s="52">
        <v>6.1</v>
      </c>
      <c r="D42" s="69" t="s">
        <v>104</v>
      </c>
      <c r="E42" s="51" t="s">
        <v>106</v>
      </c>
      <c r="F42" s="51" t="s">
        <v>27</v>
      </c>
      <c r="G42" s="62">
        <f>G41+C42</f>
        <v>102.47</v>
      </c>
      <c r="H42" s="62">
        <f>C42/K42*60</f>
        <v>24.4</v>
      </c>
      <c r="I42" s="62">
        <f>G42/L42*60</f>
        <v>23.06151537884471</v>
      </c>
      <c r="J42" s="52"/>
      <c r="K42" s="52">
        <v>15</v>
      </c>
      <c r="L42" s="62">
        <f>L41+K42</f>
        <v>266.6</v>
      </c>
      <c r="M42" s="85">
        <f t="shared" si="1"/>
        <v>0.25180555555555556</v>
      </c>
      <c r="N42" s="102">
        <f t="shared" si="0"/>
        <v>0.5747222222222222</v>
      </c>
      <c r="O42" s="20"/>
      <c r="P42" s="11"/>
      <c r="Q42" s="11"/>
      <c r="R42" s="10"/>
      <c r="S42" s="10"/>
      <c r="T42" s="12"/>
      <c r="U42" s="12"/>
      <c r="V42" s="12"/>
      <c r="W42" s="12"/>
      <c r="X42" s="12"/>
      <c r="Y42" s="8"/>
      <c r="Z42" s="20"/>
      <c r="AA42" s="21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23.25" customHeight="1">
      <c r="A43" s="63"/>
      <c r="B43" s="53" t="s">
        <v>53</v>
      </c>
      <c r="C43" s="54"/>
      <c r="D43" s="111" t="str">
        <f>D42</f>
        <v>Tindall St</v>
      </c>
      <c r="E43" s="53"/>
      <c r="F43" s="53"/>
      <c r="G43" s="64"/>
      <c r="H43" s="64"/>
      <c r="I43" s="64"/>
      <c r="J43" s="88">
        <v>3</v>
      </c>
      <c r="K43" s="89"/>
      <c r="L43" s="87"/>
      <c r="M43" s="90">
        <f t="shared" si="1"/>
        <v>0.2538888888888889</v>
      </c>
      <c r="N43" s="103">
        <f t="shared" si="0"/>
        <v>0.5768055555555556</v>
      </c>
      <c r="O43" s="20"/>
      <c r="P43" s="11"/>
      <c r="Q43" s="11"/>
      <c r="R43" s="10"/>
      <c r="S43" s="10"/>
      <c r="T43" s="12"/>
      <c r="U43" s="12"/>
      <c r="V43" s="12"/>
      <c r="W43" s="12"/>
      <c r="X43" s="12"/>
      <c r="Y43" s="8"/>
      <c r="Z43" s="20"/>
      <c r="AA43" s="21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8" customHeight="1">
      <c r="A44" s="99" t="s">
        <v>9</v>
      </c>
      <c r="B44" s="100" t="str">
        <f>D42</f>
        <v>Tindall St</v>
      </c>
      <c r="C44" s="71">
        <v>0.2</v>
      </c>
      <c r="D44" s="61" t="s">
        <v>101</v>
      </c>
      <c r="E44" s="51" t="s">
        <v>107</v>
      </c>
      <c r="F44" s="51" t="s">
        <v>27</v>
      </c>
      <c r="G44" s="62">
        <f>G42+C44</f>
        <v>102.67</v>
      </c>
      <c r="H44" s="62">
        <f aca="true" t="shared" si="8" ref="H44:H49">C44/K44*60</f>
        <v>8</v>
      </c>
      <c r="I44" s="62">
        <f aca="true" t="shared" si="9" ref="I44:I49">G44/L44*60</f>
        <v>22.977247295785155</v>
      </c>
      <c r="J44" s="52"/>
      <c r="K44" s="52">
        <v>1.5</v>
      </c>
      <c r="L44" s="62">
        <f>L42+K44</f>
        <v>268.1</v>
      </c>
      <c r="M44" s="85">
        <f t="shared" si="1"/>
        <v>0.25493055555555555</v>
      </c>
      <c r="N44" s="102">
        <f t="shared" si="0"/>
        <v>0.5778472222222223</v>
      </c>
      <c r="O44" s="20"/>
      <c r="P44" s="11"/>
      <c r="Q44" s="11"/>
      <c r="R44" s="10"/>
      <c r="S44" s="10"/>
      <c r="T44" s="12"/>
      <c r="U44" s="12"/>
      <c r="V44" s="12"/>
      <c r="W44" s="12"/>
      <c r="X44" s="12"/>
      <c r="Y44" s="8"/>
      <c r="Z44" s="20"/>
      <c r="AA44" s="21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8" customHeight="1">
      <c r="A45" s="99" t="s">
        <v>14</v>
      </c>
      <c r="B45" s="100" t="s">
        <v>105</v>
      </c>
      <c r="C45" s="71">
        <v>0.3</v>
      </c>
      <c r="D45" s="61" t="str">
        <f>B8</f>
        <v>Narellan Rd</v>
      </c>
      <c r="E45" s="51" t="s">
        <v>106</v>
      </c>
      <c r="F45" s="51" t="s">
        <v>27</v>
      </c>
      <c r="G45" s="62">
        <f>G44+C45</f>
        <v>102.97</v>
      </c>
      <c r="H45" s="62">
        <f t="shared" si="8"/>
        <v>7.199999999999999</v>
      </c>
      <c r="I45" s="62">
        <f t="shared" si="9"/>
        <v>22.831485587583146</v>
      </c>
      <c r="J45" s="52"/>
      <c r="K45" s="52">
        <v>2.5</v>
      </c>
      <c r="L45" s="62">
        <f>L44+K45</f>
        <v>270.6</v>
      </c>
      <c r="M45" s="85">
        <f>M44+(J45+K45)/1440</f>
        <v>0.25666666666666665</v>
      </c>
      <c r="N45" s="102">
        <f>N44+((K45+J45)/1440)</f>
        <v>0.5795833333333335</v>
      </c>
      <c r="O45" s="20"/>
      <c r="P45" s="11"/>
      <c r="Q45" s="11"/>
      <c r="R45" s="10"/>
      <c r="S45" s="10"/>
      <c r="T45" s="12"/>
      <c r="U45" s="12"/>
      <c r="V45" s="12"/>
      <c r="W45" s="12"/>
      <c r="X45" s="12"/>
      <c r="Y45" s="8"/>
      <c r="Z45" s="20"/>
      <c r="AA45" s="21"/>
      <c r="AB45" s="2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8" customHeight="1">
      <c r="A46" s="99" t="s">
        <v>14</v>
      </c>
      <c r="B46" s="100" t="str">
        <f>D45</f>
        <v>Narellan Rd</v>
      </c>
      <c r="C46" s="71">
        <v>3.9</v>
      </c>
      <c r="D46" s="61" t="str">
        <f>B7</f>
        <v>Waterworth Drive</v>
      </c>
      <c r="E46" s="51" t="s">
        <v>95</v>
      </c>
      <c r="F46" s="51" t="s">
        <v>27</v>
      </c>
      <c r="G46" s="62">
        <f>G45+C46</f>
        <v>106.87</v>
      </c>
      <c r="H46" s="62">
        <f t="shared" si="8"/>
        <v>26</v>
      </c>
      <c r="I46" s="62">
        <f t="shared" si="9"/>
        <v>22.933476394849784</v>
      </c>
      <c r="J46" s="52"/>
      <c r="K46" s="52">
        <v>9</v>
      </c>
      <c r="L46" s="62">
        <f>L45+K46</f>
        <v>279.6</v>
      </c>
      <c r="M46" s="85">
        <f>M45+(J46+K46)/1440</f>
        <v>0.26291666666666663</v>
      </c>
      <c r="N46" s="102">
        <f>N45+((K46+J46)/1440)</f>
        <v>0.5858333333333334</v>
      </c>
      <c r="O46" s="20"/>
      <c r="P46" s="11"/>
      <c r="Q46" s="11"/>
      <c r="R46" s="10"/>
      <c r="S46" s="10"/>
      <c r="T46" s="12"/>
      <c r="U46" s="12"/>
      <c r="V46" s="12"/>
      <c r="W46" s="12"/>
      <c r="X46" s="12"/>
      <c r="Y46" s="8"/>
      <c r="Z46" s="20"/>
      <c r="AA46" s="21"/>
      <c r="AB46" s="2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8" customHeight="1">
      <c r="A47" s="99" t="s">
        <v>14</v>
      </c>
      <c r="B47" s="100" t="str">
        <f>D46</f>
        <v>Waterworth Drive</v>
      </c>
      <c r="C47" s="71">
        <f>C7</f>
        <v>0.2</v>
      </c>
      <c r="D47" s="61" t="str">
        <f>B6</f>
        <v>Wellings Drive</v>
      </c>
      <c r="E47" s="51" t="s">
        <v>102</v>
      </c>
      <c r="F47" s="51" t="s">
        <v>27</v>
      </c>
      <c r="G47" s="62">
        <f>G46+C47</f>
        <v>107.07000000000001</v>
      </c>
      <c r="H47" s="62">
        <f t="shared" si="8"/>
        <v>15</v>
      </c>
      <c r="I47" s="62">
        <f t="shared" si="9"/>
        <v>22.910841654778885</v>
      </c>
      <c r="J47" s="52"/>
      <c r="K47" s="52">
        <v>0.8</v>
      </c>
      <c r="L47" s="62">
        <f>L46+K47</f>
        <v>280.40000000000003</v>
      </c>
      <c r="M47" s="85">
        <f>M46+(J47+K47)/1440</f>
        <v>0.26347222222222216</v>
      </c>
      <c r="N47" s="102">
        <f>N46+((K47+J47)/1440)</f>
        <v>0.586388888888889</v>
      </c>
      <c r="O47" s="20"/>
      <c r="P47" s="11"/>
      <c r="Q47" s="11"/>
      <c r="R47" s="10"/>
      <c r="S47" s="10"/>
      <c r="T47" s="12"/>
      <c r="U47" s="12"/>
      <c r="V47" s="12"/>
      <c r="W47" s="12"/>
      <c r="X47" s="12"/>
      <c r="Y47" s="8"/>
      <c r="Z47" s="20"/>
      <c r="AA47" s="21"/>
      <c r="AB47" s="2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8" customHeight="1">
      <c r="A48" s="99" t="s">
        <v>14</v>
      </c>
      <c r="B48" s="100" t="str">
        <f>D47</f>
        <v>Wellings Drive</v>
      </c>
      <c r="C48" s="71">
        <f>C6</f>
        <v>0.2</v>
      </c>
      <c r="D48" s="61" t="str">
        <f>B5</f>
        <v>Fitzpatrick Rd</v>
      </c>
      <c r="E48" s="51" t="s">
        <v>103</v>
      </c>
      <c r="F48" s="51" t="s">
        <v>27</v>
      </c>
      <c r="G48" s="62">
        <f>G47+C48</f>
        <v>107.27000000000001</v>
      </c>
      <c r="H48" s="62">
        <f t="shared" si="8"/>
        <v>24</v>
      </c>
      <c r="I48" s="62">
        <f t="shared" si="9"/>
        <v>22.912780348878602</v>
      </c>
      <c r="J48" s="52"/>
      <c r="K48" s="52">
        <v>0.5</v>
      </c>
      <c r="L48" s="62">
        <f>L47+K48</f>
        <v>280.90000000000003</v>
      </c>
      <c r="M48" s="85">
        <f>M47+(J48+K48)/1440</f>
        <v>0.2638194444444444</v>
      </c>
      <c r="N48" s="102">
        <f>N47+((K48+J48)/1440)</f>
        <v>0.5867361111111112</v>
      </c>
      <c r="O48" s="20"/>
      <c r="P48" s="11"/>
      <c r="Q48" s="11"/>
      <c r="R48" s="10"/>
      <c r="S48" s="10"/>
      <c r="T48" s="12"/>
      <c r="U48" s="12"/>
      <c r="V48" s="12"/>
      <c r="W48" s="12"/>
      <c r="X48" s="12"/>
      <c r="Y48" s="8"/>
      <c r="Z48" s="20"/>
      <c r="AA48" s="21"/>
      <c r="AB48" s="23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customHeight="1">
      <c r="A49" s="99" t="str">
        <f>A38</f>
        <v>R</v>
      </c>
      <c r="B49" s="100" t="str">
        <f>D48</f>
        <v>Fitzpatrick Rd</v>
      </c>
      <c r="C49" s="71">
        <f>C5</f>
        <v>0.22</v>
      </c>
      <c r="D49" s="61" t="str">
        <f>B4</f>
        <v>Birriwa Reserve, "Mount Annan"</v>
      </c>
      <c r="E49" s="51" t="s">
        <v>102</v>
      </c>
      <c r="F49" s="51" t="s">
        <v>27</v>
      </c>
      <c r="G49" s="62">
        <f>G48+C49</f>
        <v>107.49000000000001</v>
      </c>
      <c r="H49" s="62">
        <f t="shared" si="8"/>
        <v>26.4</v>
      </c>
      <c r="I49" s="62">
        <f t="shared" si="9"/>
        <v>22.918976545842217</v>
      </c>
      <c r="J49" s="52"/>
      <c r="K49" s="52">
        <v>0.5</v>
      </c>
      <c r="L49" s="62">
        <f>L48+K49</f>
        <v>281.40000000000003</v>
      </c>
      <c r="M49" s="85">
        <f>M48+(J49+K49)/1440</f>
        <v>0.2641666666666666</v>
      </c>
      <c r="N49" s="102">
        <f>N48+((K49+J49)/1440)</f>
        <v>0.5870833333333335</v>
      </c>
      <c r="O49" s="20"/>
      <c r="P49" s="11"/>
      <c r="Q49" s="11"/>
      <c r="R49" s="10"/>
      <c r="S49" s="10"/>
      <c r="T49" s="12"/>
      <c r="U49" s="12"/>
      <c r="V49" s="12"/>
      <c r="W49" s="12"/>
      <c r="X49" s="12"/>
      <c r="Y49" s="8"/>
      <c r="Z49" s="20"/>
      <c r="AA49" s="21"/>
      <c r="AB49" s="2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customHeight="1">
      <c r="A50" s="48" t="s">
        <v>1</v>
      </c>
      <c r="B50" s="59" t="str">
        <f>D49</f>
        <v>Birriwa Reserve, "Mount Annan"</v>
      </c>
      <c r="C50" s="60">
        <f>SUM(C4:C49)</f>
        <v>107.49000000000001</v>
      </c>
      <c r="D50" s="48" t="s">
        <v>1</v>
      </c>
      <c r="E50" s="48" t="s">
        <v>1</v>
      </c>
      <c r="F50" s="48" t="s">
        <v>1</v>
      </c>
      <c r="G50" s="60">
        <f>G49</f>
        <v>107.49000000000001</v>
      </c>
      <c r="H50" s="59" t="s">
        <v>1</v>
      </c>
      <c r="I50" s="60">
        <f>I49</f>
        <v>22.918976545842217</v>
      </c>
      <c r="J50" s="72">
        <f>SUM(J4:J49)</f>
        <v>99</v>
      </c>
      <c r="K50" s="72">
        <f>SUM(K4:K49)</f>
        <v>281.40000000000003</v>
      </c>
      <c r="L50" s="72">
        <f>L49</f>
        <v>281.40000000000003</v>
      </c>
      <c r="M50" s="84">
        <f>(J50+K50)/1440</f>
        <v>0.2641666666666667</v>
      </c>
      <c r="N50" s="73" t="s">
        <v>56</v>
      </c>
      <c r="O50" s="20"/>
      <c r="P50" s="11"/>
      <c r="Q50" s="11"/>
      <c r="R50" s="10"/>
      <c r="S50" s="10"/>
      <c r="T50" s="12"/>
      <c r="U50" s="12"/>
      <c r="V50" s="12"/>
      <c r="W50" s="12"/>
      <c r="X50" s="12"/>
      <c r="Y50" s="8"/>
      <c r="Z50" s="20"/>
      <c r="AA50" s="21"/>
      <c r="AB50" s="2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28" ht="18" customHeight="1">
      <c r="A51" s="74"/>
      <c r="B51" s="51" t="s">
        <v>1</v>
      </c>
      <c r="C51" s="107" t="s">
        <v>77</v>
      </c>
      <c r="D51" s="56"/>
      <c r="E51" s="56"/>
      <c r="F51" s="56"/>
      <c r="G51" s="74"/>
      <c r="H51" s="74"/>
      <c r="I51" s="75"/>
      <c r="J51" s="57"/>
      <c r="K51" s="57"/>
      <c r="L51" s="57"/>
      <c r="M51" s="58" t="s">
        <v>65</v>
      </c>
      <c r="N51" s="77">
        <f>N4</f>
        <v>0.3229166666666667</v>
      </c>
      <c r="O51" s="25"/>
      <c r="P51" s="11"/>
      <c r="Q51" s="11"/>
      <c r="R51" s="10"/>
      <c r="S51" s="10"/>
      <c r="T51" s="12"/>
      <c r="U51" s="12"/>
      <c r="V51" s="12"/>
      <c r="W51" s="12"/>
      <c r="X51" s="12"/>
      <c r="Y51" s="8"/>
      <c r="Z51" s="25"/>
      <c r="AA51" s="26"/>
      <c r="AB51" s="27"/>
    </row>
    <row r="52" spans="1:28" ht="18" customHeight="1">
      <c r="A52" s="56" t="s">
        <v>0</v>
      </c>
      <c r="B52" s="75" t="s">
        <v>57</v>
      </c>
      <c r="C52" s="56"/>
      <c r="D52" s="56" t="s">
        <v>58</v>
      </c>
      <c r="E52" s="56" t="s">
        <v>2</v>
      </c>
      <c r="F52" s="56" t="s">
        <v>64</v>
      </c>
      <c r="G52" s="75" t="s">
        <v>4</v>
      </c>
      <c r="H52" s="75" t="s">
        <v>70</v>
      </c>
      <c r="I52" s="75"/>
      <c r="J52" s="76"/>
      <c r="K52" s="76"/>
      <c r="L52" s="76"/>
      <c r="M52" s="58" t="s">
        <v>66</v>
      </c>
      <c r="N52" s="105">
        <f>N49</f>
        <v>0.5870833333333335</v>
      </c>
      <c r="O52" s="28"/>
      <c r="P52" s="11"/>
      <c r="Q52" s="11"/>
      <c r="R52" s="10"/>
      <c r="S52" s="10"/>
      <c r="T52" s="12"/>
      <c r="U52" s="12"/>
      <c r="V52" s="12"/>
      <c r="W52" s="12"/>
      <c r="X52" s="12"/>
      <c r="Y52" s="8"/>
      <c r="Z52" s="28"/>
      <c r="AA52" s="26"/>
      <c r="AB52" s="22"/>
    </row>
    <row r="53" spans="1:28" ht="24.75" customHeight="1">
      <c r="A53" s="75">
        <v>1</v>
      </c>
      <c r="B53" s="56" t="str">
        <f>B4</f>
        <v>Birriwa Reserve, "Mount Annan"</v>
      </c>
      <c r="C53" s="56" t="s">
        <v>59</v>
      </c>
      <c r="D53" s="56" t="str">
        <f>D19</f>
        <v>Cobbitty Café Patisserie</v>
      </c>
      <c r="E53" s="57">
        <f>G19</f>
        <v>31.17</v>
      </c>
      <c r="F53" s="57">
        <f>E53</f>
        <v>31.17</v>
      </c>
      <c r="G53" s="57">
        <f>L19</f>
        <v>78.6</v>
      </c>
      <c r="H53" s="79">
        <f>E53*60/G53</f>
        <v>23.793893129770996</v>
      </c>
      <c r="I53" s="75"/>
      <c r="J53" s="76"/>
      <c r="K53" s="76"/>
      <c r="L53" s="76"/>
      <c r="M53" s="58" t="s">
        <v>4</v>
      </c>
      <c r="N53" s="77">
        <f>N52-N51</f>
        <v>0.2641666666666668</v>
      </c>
      <c r="O53" s="28"/>
      <c r="P53" s="11"/>
      <c r="Q53" s="11"/>
      <c r="R53" s="10"/>
      <c r="S53" s="10"/>
      <c r="T53" s="12"/>
      <c r="U53" s="12"/>
      <c r="V53" s="12"/>
      <c r="W53" s="12"/>
      <c r="X53" s="12"/>
      <c r="Y53" s="8"/>
      <c r="Z53" s="28"/>
      <c r="AA53" s="26"/>
      <c r="AB53" s="22"/>
    </row>
    <row r="54" spans="1:28" ht="24.75" customHeight="1">
      <c r="A54" s="75">
        <v>2</v>
      </c>
      <c r="B54" s="56" t="str">
        <f>D53</f>
        <v>Cobbitty Café Patisserie</v>
      </c>
      <c r="C54" s="56" t="s">
        <v>59</v>
      </c>
      <c r="D54" s="56" t="str">
        <f>D32</f>
        <v>Simply Delicious Cafe</v>
      </c>
      <c r="E54" s="57">
        <f>G32-G19</f>
        <v>43.39999999999999</v>
      </c>
      <c r="F54" s="57">
        <f>F53+E54</f>
        <v>74.57</v>
      </c>
      <c r="G54" s="57">
        <f>L32-L19</f>
        <v>108.5</v>
      </c>
      <c r="H54" s="79">
        <f>E54*60/G54</f>
        <v>23.999999999999996</v>
      </c>
      <c r="I54" s="75"/>
      <c r="J54" s="74"/>
      <c r="K54" s="74"/>
      <c r="L54" s="74"/>
      <c r="M54" s="75" t="s">
        <v>3</v>
      </c>
      <c r="N54" s="78">
        <f>K50/1440</f>
        <v>0.19541666666666668</v>
      </c>
      <c r="O54" s="30"/>
      <c r="P54" s="11"/>
      <c r="Q54" s="11"/>
      <c r="R54" s="10"/>
      <c r="S54" s="10"/>
      <c r="T54" s="12"/>
      <c r="U54" s="12"/>
      <c r="V54" s="12"/>
      <c r="W54" s="12"/>
      <c r="X54" s="12"/>
      <c r="Y54" s="8"/>
      <c r="Z54" s="30"/>
      <c r="AA54" s="26"/>
      <c r="AB54" s="6"/>
    </row>
    <row r="55" spans="1:28" ht="28.5" customHeight="1">
      <c r="A55" s="75">
        <v>3</v>
      </c>
      <c r="B55" s="56" t="str">
        <f>D32</f>
        <v>Simply Delicious Cafe</v>
      </c>
      <c r="C55" s="56" t="s">
        <v>59</v>
      </c>
      <c r="D55" s="58" t="str">
        <f>D39</f>
        <v>Menangle General Store</v>
      </c>
      <c r="E55" s="57">
        <f>G39-G32</f>
        <v>17.30000000000001</v>
      </c>
      <c r="F55" s="57">
        <f>F54+E55</f>
        <v>91.87</v>
      </c>
      <c r="G55" s="57">
        <f>L39-L32</f>
        <v>52.5</v>
      </c>
      <c r="H55" s="79">
        <f>E55*60/G55</f>
        <v>19.771428571428583</v>
      </c>
      <c r="I55" s="75"/>
      <c r="J55" s="74"/>
      <c r="K55" s="74"/>
      <c r="L55" s="74"/>
      <c r="M55" s="75" t="s">
        <v>67</v>
      </c>
      <c r="N55" s="106">
        <f>J50/1440</f>
        <v>0.06875</v>
      </c>
      <c r="O55" s="31"/>
      <c r="P55" s="11"/>
      <c r="Q55" s="11"/>
      <c r="R55" s="10"/>
      <c r="S55" s="10"/>
      <c r="T55" s="12"/>
      <c r="U55" s="12"/>
      <c r="V55" s="12"/>
      <c r="W55" s="12"/>
      <c r="X55" s="12"/>
      <c r="Y55" s="8"/>
      <c r="Z55" s="31"/>
      <c r="AB55" s="6"/>
    </row>
    <row r="56" spans="1:28" ht="26.25" customHeight="1">
      <c r="A56" s="75">
        <v>4</v>
      </c>
      <c r="B56" s="58" t="str">
        <f>D55</f>
        <v>Menangle General Store</v>
      </c>
      <c r="C56" s="56" t="s">
        <v>59</v>
      </c>
      <c r="D56" s="56" t="str">
        <f>B53</f>
        <v>Birriwa Reserve, "Mount Annan"</v>
      </c>
      <c r="E56" s="97">
        <f>G49-G39</f>
        <v>15.620000000000005</v>
      </c>
      <c r="F56" s="57">
        <f>F55+E56</f>
        <v>107.49000000000001</v>
      </c>
      <c r="G56" s="97">
        <f>L49-L39</f>
        <v>41.80000000000004</v>
      </c>
      <c r="H56" s="79">
        <f>E56*60/G56</f>
        <v>22.42105263157893</v>
      </c>
      <c r="I56" s="75"/>
      <c r="J56" s="74"/>
      <c r="K56" s="74"/>
      <c r="L56" s="74"/>
      <c r="M56" s="75" t="s">
        <v>4</v>
      </c>
      <c r="N56" s="78">
        <f>SUM(N54:N55)</f>
        <v>0.26416666666666666</v>
      </c>
      <c r="O56" s="31"/>
      <c r="P56" s="11"/>
      <c r="Q56" s="11"/>
      <c r="R56" s="10"/>
      <c r="S56" s="10"/>
      <c r="T56" s="12"/>
      <c r="U56" s="12"/>
      <c r="V56" s="12"/>
      <c r="W56" s="12"/>
      <c r="X56" s="12"/>
      <c r="Y56" s="8"/>
      <c r="Z56" s="31"/>
      <c r="AB56" s="6"/>
    </row>
    <row r="57" spans="1:28" ht="18" customHeight="1">
      <c r="A57" s="75"/>
      <c r="B57" s="51"/>
      <c r="C57" s="51"/>
      <c r="D57" s="51"/>
      <c r="E57" s="57">
        <f>SUM(E53:E56)</f>
        <v>107.49000000000001</v>
      </c>
      <c r="F57" s="51"/>
      <c r="G57" s="98">
        <f>SUM(G53:G56)</f>
        <v>281.40000000000003</v>
      </c>
      <c r="H57" s="108">
        <f>E57*60/G57</f>
        <v>22.918976545842217</v>
      </c>
      <c r="I57" s="75"/>
      <c r="J57" s="76"/>
      <c r="K57" s="76"/>
      <c r="L57" s="76"/>
      <c r="M57" s="75" t="s">
        <v>69</v>
      </c>
      <c r="N57" s="81">
        <f>I50</f>
        <v>22.918976545842217</v>
      </c>
      <c r="O57" s="32"/>
      <c r="P57" s="11"/>
      <c r="Q57" s="11"/>
      <c r="R57" s="10"/>
      <c r="S57" s="10"/>
      <c r="T57" s="12"/>
      <c r="U57" s="12"/>
      <c r="V57" s="12"/>
      <c r="W57" s="12"/>
      <c r="X57" s="12"/>
      <c r="Y57" s="8"/>
      <c r="Z57" s="32"/>
      <c r="AA57" s="26"/>
      <c r="AB57" s="22"/>
    </row>
    <row r="58" spans="1:28" ht="18" customHeight="1">
      <c r="A58" s="74"/>
      <c r="B58" s="51"/>
      <c r="C58" s="51"/>
      <c r="D58" s="51"/>
      <c r="E58" s="51"/>
      <c r="F58" s="51"/>
      <c r="G58" s="121">
        <f>(J9+J24+J28+J43)</f>
        <v>9</v>
      </c>
      <c r="I58" s="75"/>
      <c r="J58" s="74"/>
      <c r="K58" s="74"/>
      <c r="L58" s="74"/>
      <c r="M58" s="57" t="s">
        <v>68</v>
      </c>
      <c r="N58" s="79">
        <f>C50</f>
        <v>107.49000000000001</v>
      </c>
      <c r="O58" s="31"/>
      <c r="P58" s="11"/>
      <c r="Q58" s="11"/>
      <c r="R58" s="10"/>
      <c r="S58" s="10"/>
      <c r="T58" s="12"/>
      <c r="U58" s="12"/>
      <c r="V58" s="12"/>
      <c r="W58" s="12"/>
      <c r="X58" s="12"/>
      <c r="Y58" s="8"/>
      <c r="Z58" s="31"/>
      <c r="AB58" s="6"/>
    </row>
    <row r="59" spans="1:28" ht="18" customHeight="1">
      <c r="A59" s="74"/>
      <c r="B59" s="51"/>
      <c r="C59" s="51"/>
      <c r="D59" s="51"/>
      <c r="E59" s="51"/>
      <c r="F59" s="51"/>
      <c r="G59" s="78">
        <f>G57-(G58/1440)</f>
        <v>281.39375</v>
      </c>
      <c r="H59" s="75"/>
      <c r="I59" s="75"/>
      <c r="J59" s="82"/>
      <c r="K59" s="81"/>
      <c r="L59" s="83"/>
      <c r="O59" s="31"/>
      <c r="P59" s="11"/>
      <c r="Q59" s="11"/>
      <c r="R59" s="10"/>
      <c r="S59" s="10"/>
      <c r="T59" s="12"/>
      <c r="U59" s="12"/>
      <c r="V59" s="12"/>
      <c r="W59" s="12"/>
      <c r="X59" s="12"/>
      <c r="Y59" s="8"/>
      <c r="Z59" s="31"/>
      <c r="AA59" s="29" t="s">
        <v>1</v>
      </c>
      <c r="AB59" s="6"/>
    </row>
    <row r="60" spans="1:26" ht="13.5">
      <c r="A60" s="74"/>
      <c r="B60" s="51"/>
      <c r="C60" s="51"/>
      <c r="D60" s="51"/>
      <c r="E60" s="51"/>
      <c r="F60" s="51"/>
      <c r="G60" s="51"/>
      <c r="H60" s="76"/>
      <c r="I60" s="76"/>
      <c r="J60" s="76"/>
      <c r="K60" s="61"/>
      <c r="L60" s="61"/>
      <c r="M60" s="61"/>
      <c r="N60" s="58"/>
      <c r="O60" s="36"/>
      <c r="P60" s="11"/>
      <c r="Q60" s="11"/>
      <c r="R60" s="10"/>
      <c r="S60" s="10"/>
      <c r="T60" s="12"/>
      <c r="U60" s="12"/>
      <c r="V60" s="12"/>
      <c r="W60" s="12"/>
      <c r="X60" s="12"/>
      <c r="Y60" s="8"/>
      <c r="Z60" s="6"/>
    </row>
    <row r="61" spans="1:26" ht="13.5">
      <c r="A61" s="74"/>
      <c r="B61" s="51"/>
      <c r="C61" s="51"/>
      <c r="D61" s="51"/>
      <c r="E61" s="51"/>
      <c r="F61" s="51"/>
      <c r="G61" s="51"/>
      <c r="H61" s="51"/>
      <c r="I61" s="51"/>
      <c r="J61" s="51"/>
      <c r="K61" s="76"/>
      <c r="L61" s="76"/>
      <c r="M61" s="76"/>
      <c r="N61" s="61"/>
      <c r="O61" s="36"/>
      <c r="P61" s="11"/>
      <c r="Q61" s="11"/>
      <c r="R61" s="10"/>
      <c r="S61" s="10"/>
      <c r="T61" s="12"/>
      <c r="U61" s="12"/>
      <c r="V61" s="12"/>
      <c r="W61" s="12"/>
      <c r="X61" s="12"/>
      <c r="Y61" s="8"/>
      <c r="Z61" s="6"/>
    </row>
    <row r="62" spans="2:26" ht="13.5">
      <c r="B62" s="6"/>
      <c r="C62" s="6"/>
      <c r="D62" s="6"/>
      <c r="E62" s="6"/>
      <c r="F62" s="6"/>
      <c r="G62" s="33"/>
      <c r="H62" s="33"/>
      <c r="I62" s="33"/>
      <c r="J62" s="33"/>
      <c r="K62" s="34"/>
      <c r="L62" s="34"/>
      <c r="M62" s="34"/>
      <c r="N62" s="37"/>
      <c r="O62" s="36"/>
      <c r="P62" s="11"/>
      <c r="Q62" s="11"/>
      <c r="R62" s="10"/>
      <c r="S62" s="10"/>
      <c r="T62" s="12"/>
      <c r="U62" s="12"/>
      <c r="V62" s="12"/>
      <c r="W62" s="12"/>
      <c r="X62" s="12"/>
      <c r="Y62" s="8"/>
      <c r="Z62" s="6"/>
    </row>
    <row r="63" spans="2:26" ht="13.5">
      <c r="B63" s="6"/>
      <c r="C63" s="6"/>
      <c r="D63" s="6"/>
      <c r="E63" s="6"/>
      <c r="F63" s="6"/>
      <c r="G63" s="33"/>
      <c r="H63" s="33"/>
      <c r="I63" s="33"/>
      <c r="J63" s="33"/>
      <c r="K63" s="34"/>
      <c r="L63" s="34"/>
      <c r="M63" s="34"/>
      <c r="N63" s="37"/>
      <c r="O63" s="37"/>
      <c r="P63" s="11"/>
      <c r="Q63" s="11"/>
      <c r="R63" s="10"/>
      <c r="S63" s="10"/>
      <c r="T63" s="12"/>
      <c r="U63" s="12"/>
      <c r="V63" s="12"/>
      <c r="W63" s="12"/>
      <c r="X63" s="12"/>
      <c r="Y63" s="8"/>
      <c r="Z63" s="6"/>
    </row>
    <row r="64" spans="2:26" ht="12.75">
      <c r="B64" s="6"/>
      <c r="C64" s="6"/>
      <c r="D64" s="6"/>
      <c r="E64" s="6"/>
      <c r="F64" s="6"/>
      <c r="G64" s="33"/>
      <c r="H64" s="33"/>
      <c r="I64" s="33"/>
      <c r="J64" s="33"/>
      <c r="K64" s="34"/>
      <c r="L64" s="34"/>
      <c r="M64" s="34"/>
      <c r="N64" s="37"/>
      <c r="O64" s="37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>
      <c r="B65" s="6"/>
      <c r="C65" s="6"/>
      <c r="D65" s="6"/>
      <c r="E65" s="6"/>
      <c r="F65" s="6"/>
      <c r="G65" s="33"/>
      <c r="H65" s="33"/>
      <c r="I65" s="33"/>
      <c r="J65" s="33"/>
      <c r="K65" s="34"/>
      <c r="L65" s="34"/>
      <c r="M65" s="34"/>
      <c r="N65" s="37"/>
      <c r="O65" s="37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>
      <c r="B66" s="6"/>
      <c r="C66" s="6"/>
      <c r="D66" s="6"/>
      <c r="E66" s="6"/>
      <c r="F66" s="6"/>
      <c r="G66" s="33"/>
      <c r="H66" s="34"/>
      <c r="I66" s="34"/>
      <c r="J66" s="34"/>
      <c r="K66" s="35"/>
      <c r="L66" s="35"/>
      <c r="M66" s="35"/>
      <c r="N66" s="37"/>
      <c r="O66" s="3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>
      <c r="B67" s="6"/>
      <c r="C67" s="6"/>
      <c r="D67" s="6"/>
      <c r="E67" s="6"/>
      <c r="F67" s="6"/>
      <c r="G67" s="33"/>
      <c r="H67" s="33"/>
      <c r="I67" s="33"/>
      <c r="J67" s="33"/>
      <c r="K67" s="35"/>
      <c r="L67" s="35"/>
      <c r="M67" s="35"/>
      <c r="N67" s="37"/>
      <c r="O67" s="3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>
      <c r="B68" s="6"/>
      <c r="C68" s="6"/>
      <c r="D68" s="6"/>
      <c r="E68" s="6"/>
      <c r="F68" s="6"/>
      <c r="G68" s="38"/>
      <c r="H68" s="24"/>
      <c r="I68" s="24"/>
      <c r="J68" s="24"/>
      <c r="K68" s="39"/>
      <c r="L68" s="39"/>
      <c r="M68" s="39"/>
      <c r="N68" s="36"/>
      <c r="O68" s="3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>
      <c r="B69" s="40"/>
      <c r="C69" s="6"/>
      <c r="D69" s="6"/>
      <c r="E69" s="6"/>
      <c r="F69" s="6"/>
      <c r="G69" s="33"/>
      <c r="H69" s="34"/>
      <c r="I69" s="34"/>
      <c r="J69" s="34"/>
      <c r="K69" s="35"/>
      <c r="L69" s="35"/>
      <c r="M69" s="35"/>
      <c r="N69" s="36"/>
      <c r="O69" s="37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>
      <c r="B70" s="6"/>
      <c r="C70" s="40"/>
      <c r="D70" s="40"/>
      <c r="E70" s="40"/>
      <c r="F70" s="40"/>
      <c r="G70" s="33"/>
      <c r="H70" s="34"/>
      <c r="I70" s="34"/>
      <c r="J70" s="34"/>
      <c r="K70" s="34"/>
      <c r="L70" s="34"/>
      <c r="M70" s="34"/>
      <c r="N70" s="37"/>
      <c r="O70" s="3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>
      <c r="B71" s="6"/>
      <c r="C71" s="6"/>
      <c r="D71" s="6"/>
      <c r="E71" s="6"/>
      <c r="F71" s="6"/>
      <c r="O71" s="3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>
      <c r="B72" s="41"/>
      <c r="C72" s="6"/>
      <c r="D72" s="6"/>
      <c r="E72" s="6"/>
      <c r="F72" s="6"/>
      <c r="O72" s="3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>
      <c r="B73" s="42"/>
      <c r="C73" s="41"/>
      <c r="D73" s="41"/>
      <c r="E73" s="41"/>
      <c r="F73" s="41"/>
      <c r="G73" s="33"/>
      <c r="H73" s="33"/>
      <c r="I73" s="33"/>
      <c r="J73" s="33"/>
      <c r="K73" s="34"/>
      <c r="L73" s="34"/>
      <c r="M73" s="34"/>
      <c r="N73" s="37"/>
      <c r="O73" s="3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>
      <c r="B74" s="6"/>
      <c r="C74" s="42"/>
      <c r="D74" s="42"/>
      <c r="E74" s="42"/>
      <c r="F74" s="42"/>
      <c r="G74" s="33"/>
      <c r="H74" s="33"/>
      <c r="I74" s="33"/>
      <c r="J74" s="33"/>
      <c r="K74" s="34"/>
      <c r="L74" s="34"/>
      <c r="M74" s="34"/>
      <c r="N74" s="37"/>
      <c r="O74" s="3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>
      <c r="B75" s="6"/>
      <c r="C75" s="6"/>
      <c r="D75" s="6"/>
      <c r="E75" s="6"/>
      <c r="F75" s="6"/>
      <c r="G75" s="33"/>
      <c r="H75" s="34"/>
      <c r="I75" s="34"/>
      <c r="J75" s="34"/>
      <c r="K75" s="35"/>
      <c r="L75" s="35"/>
      <c r="M75" s="35"/>
      <c r="N75" s="36"/>
      <c r="O75" s="3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>
      <c r="B76" s="6"/>
      <c r="C76" s="6"/>
      <c r="D76" s="6"/>
      <c r="E76" s="6"/>
      <c r="F76" s="6"/>
      <c r="G76" s="43"/>
      <c r="H76" s="44"/>
      <c r="I76" s="44"/>
      <c r="J76" s="44"/>
      <c r="K76" s="37"/>
      <c r="L76" s="37"/>
      <c r="M76" s="37"/>
      <c r="N76" s="36"/>
      <c r="O76" s="3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>
      <c r="B77" s="6"/>
      <c r="C77" s="6"/>
      <c r="D77" s="6"/>
      <c r="E77" s="6"/>
      <c r="F77" s="6"/>
      <c r="G77" s="43"/>
      <c r="H77" s="44"/>
      <c r="I77" s="44"/>
      <c r="J77" s="44"/>
      <c r="K77" s="37"/>
      <c r="L77" s="37"/>
      <c r="M77" s="37"/>
      <c r="N77" s="36"/>
      <c r="O77" s="3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>
      <c r="B78" s="6"/>
      <c r="C78" s="6"/>
      <c r="D78" s="6"/>
      <c r="E78" s="6"/>
      <c r="F78" s="6"/>
      <c r="G78" s="43"/>
      <c r="H78" s="43"/>
      <c r="I78" s="43"/>
      <c r="J78" s="43"/>
      <c r="K78" s="44"/>
      <c r="L78" s="44"/>
      <c r="M78" s="44"/>
      <c r="N78" s="37"/>
      <c r="O78" s="3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>
      <c r="B79" s="6"/>
      <c r="C79" s="6"/>
      <c r="D79" s="6"/>
      <c r="E79" s="6"/>
      <c r="F79" s="6"/>
      <c r="G79" s="43"/>
      <c r="H79" s="43"/>
      <c r="I79" s="43"/>
      <c r="J79" s="43"/>
      <c r="K79" s="44"/>
      <c r="L79" s="44"/>
      <c r="M79" s="44"/>
      <c r="N79" s="37"/>
      <c r="O79" s="3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>
      <c r="B80" s="6"/>
      <c r="C80" s="6"/>
      <c r="D80" s="6"/>
      <c r="E80" s="6"/>
      <c r="F80" s="6"/>
      <c r="G80" s="43"/>
      <c r="H80" s="43"/>
      <c r="I80" s="43"/>
      <c r="J80" s="43"/>
      <c r="K80" s="44"/>
      <c r="L80" s="44"/>
      <c r="M80" s="44"/>
      <c r="N80" s="37"/>
      <c r="O80" s="3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>
      <c r="B81" s="6"/>
      <c r="C81" s="6"/>
      <c r="D81" s="6"/>
      <c r="E81" s="6"/>
      <c r="F81" s="6"/>
      <c r="G81" s="43"/>
      <c r="H81" s="43"/>
      <c r="I81" s="43"/>
      <c r="J81" s="43"/>
      <c r="K81" s="44"/>
      <c r="L81" s="44"/>
      <c r="M81" s="44"/>
      <c r="N81" s="37"/>
      <c r="O81" s="3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>
      <c r="B82" s="6"/>
      <c r="C82" s="6"/>
      <c r="D82" s="6"/>
      <c r="E82" s="6"/>
      <c r="F82" s="6"/>
      <c r="G82" s="43"/>
      <c r="H82" s="43"/>
      <c r="I82" s="43"/>
      <c r="J82" s="43"/>
      <c r="K82" s="44"/>
      <c r="L82" s="44"/>
      <c r="M82" s="44"/>
      <c r="N82" s="37"/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>
      <c r="B83" s="6"/>
      <c r="C83" s="6"/>
      <c r="D83" s="6"/>
      <c r="E83" s="6"/>
      <c r="F83" s="6"/>
      <c r="G83" s="43"/>
      <c r="H83" s="44"/>
      <c r="I83" s="44"/>
      <c r="J83" s="44"/>
      <c r="K83" s="37"/>
      <c r="L83" s="37"/>
      <c r="M83" s="37"/>
      <c r="N83" s="37"/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>
      <c r="B84" s="40"/>
      <c r="C84" s="6"/>
      <c r="D84" s="6"/>
      <c r="E84" s="6"/>
      <c r="F84" s="6"/>
      <c r="G84" s="43"/>
      <c r="H84" s="43"/>
      <c r="I84" s="43"/>
      <c r="J84" s="43"/>
      <c r="K84" s="37"/>
      <c r="L84" s="37"/>
      <c r="M84" s="37"/>
      <c r="N84" s="37"/>
      <c r="O84" s="3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>
      <c r="B85" s="6"/>
      <c r="C85" s="40"/>
      <c r="D85" s="40"/>
      <c r="E85" s="40"/>
      <c r="F85" s="40"/>
      <c r="G85" s="45"/>
      <c r="H85" s="46"/>
      <c r="I85" s="46"/>
      <c r="J85" s="46"/>
      <c r="K85" s="36"/>
      <c r="L85" s="36"/>
      <c r="M85" s="36"/>
      <c r="N85" s="36"/>
      <c r="O85" s="3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>
      <c r="B86" s="6"/>
      <c r="C86" s="6"/>
      <c r="D86" s="6"/>
      <c r="E86" s="6"/>
      <c r="F86" s="6"/>
      <c r="G86" s="43"/>
      <c r="H86" s="44"/>
      <c r="I86" s="44"/>
      <c r="J86" s="44"/>
      <c r="K86" s="37"/>
      <c r="L86" s="37"/>
      <c r="M86" s="37"/>
      <c r="N86" s="36"/>
      <c r="O86" s="3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>
      <c r="B87" s="41"/>
      <c r="C87" s="6"/>
      <c r="D87" s="6"/>
      <c r="E87" s="6"/>
      <c r="F87" s="6"/>
      <c r="G87" s="43"/>
      <c r="H87" s="44"/>
      <c r="I87" s="44"/>
      <c r="J87" s="44"/>
      <c r="K87" s="44"/>
      <c r="L87" s="44"/>
      <c r="M87" s="44"/>
      <c r="N87" s="37"/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>
      <c r="B88" s="42"/>
      <c r="C88" s="41"/>
      <c r="D88" s="41"/>
      <c r="E88" s="41"/>
      <c r="F88" s="41"/>
      <c r="G88" s="43"/>
      <c r="H88" s="43"/>
      <c r="I88" s="43"/>
      <c r="J88" s="43"/>
      <c r="K88" s="44"/>
      <c r="L88" s="44"/>
      <c r="M88" s="44"/>
      <c r="N88" s="37"/>
      <c r="O88" s="3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>
      <c r="B89" s="6"/>
      <c r="C89" s="42"/>
      <c r="D89" s="42"/>
      <c r="E89" s="42"/>
      <c r="F89" s="42"/>
      <c r="G89" s="43"/>
      <c r="H89" s="43"/>
      <c r="I89" s="43"/>
      <c r="J89" s="43"/>
      <c r="K89" s="44"/>
      <c r="L89" s="44"/>
      <c r="M89" s="44"/>
      <c r="N89" s="37"/>
      <c r="O89" s="3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>
      <c r="B90" s="6"/>
      <c r="C90" s="6"/>
      <c r="D90" s="6"/>
      <c r="E90" s="6"/>
      <c r="F90" s="6"/>
      <c r="G90" s="43"/>
      <c r="H90" s="44"/>
      <c r="I90" s="44"/>
      <c r="J90" s="44"/>
      <c r="K90" s="37"/>
      <c r="L90" s="37"/>
      <c r="M90" s="37"/>
      <c r="N90" s="36"/>
      <c r="O90" s="3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>
      <c r="B91" s="6"/>
      <c r="C91" s="6"/>
      <c r="D91" s="6"/>
      <c r="E91" s="6"/>
      <c r="F91" s="6"/>
      <c r="G91" s="43"/>
      <c r="H91" s="44"/>
      <c r="I91" s="44"/>
      <c r="J91" s="44"/>
      <c r="K91" s="37"/>
      <c r="L91" s="37"/>
      <c r="M91" s="37"/>
      <c r="N91" s="36"/>
      <c r="O91" s="3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>
      <c r="B92" s="6"/>
      <c r="C92" s="6"/>
      <c r="D92" s="6"/>
      <c r="E92" s="6"/>
      <c r="F92" s="6"/>
      <c r="G92" s="43"/>
      <c r="H92" s="44"/>
      <c r="I92" s="44"/>
      <c r="J92" s="44"/>
      <c r="K92" s="37"/>
      <c r="L92" s="37"/>
      <c r="M92" s="37"/>
      <c r="N92" s="36"/>
      <c r="O92" s="3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>
      <c r="B93" s="6"/>
      <c r="C93" s="6"/>
      <c r="D93" s="6"/>
      <c r="E93" s="6"/>
      <c r="F93" s="6"/>
      <c r="G93" s="43"/>
      <c r="H93" s="43"/>
      <c r="I93" s="43"/>
      <c r="J93" s="43"/>
      <c r="K93" s="44"/>
      <c r="L93" s="44"/>
      <c r="M93" s="44"/>
      <c r="N93" s="37"/>
      <c r="O93" s="3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>
      <c r="B94" s="6"/>
      <c r="C94" s="6"/>
      <c r="D94" s="6"/>
      <c r="E94" s="6"/>
      <c r="F94" s="6"/>
      <c r="G94" s="43"/>
      <c r="H94" s="43"/>
      <c r="I94" s="43"/>
      <c r="J94" s="43"/>
      <c r="K94" s="44"/>
      <c r="L94" s="44"/>
      <c r="M94" s="44"/>
      <c r="N94" s="37"/>
      <c r="O94" s="37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>
      <c r="B95" s="6"/>
      <c r="C95" s="6"/>
      <c r="D95" s="6"/>
      <c r="E95" s="6"/>
      <c r="F95" s="6"/>
      <c r="G95" s="43"/>
      <c r="H95" s="43"/>
      <c r="I95" s="43"/>
      <c r="J95" s="43"/>
      <c r="K95" s="44"/>
      <c r="L95" s="44"/>
      <c r="M95" s="44"/>
      <c r="N95" s="37"/>
      <c r="O95" s="37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>
      <c r="B96" s="6"/>
      <c r="C96" s="6"/>
      <c r="D96" s="6"/>
      <c r="E96" s="6"/>
      <c r="F96" s="6"/>
      <c r="G96" s="43"/>
      <c r="H96" s="43"/>
      <c r="I96" s="43"/>
      <c r="J96" s="43"/>
      <c r="K96" s="44"/>
      <c r="L96" s="44"/>
      <c r="M96" s="44"/>
      <c r="N96" s="37"/>
      <c r="O96" s="3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>
      <c r="B97" s="6"/>
      <c r="C97" s="6"/>
      <c r="D97" s="6"/>
      <c r="E97" s="6"/>
      <c r="F97" s="6"/>
      <c r="G97" s="43"/>
      <c r="H97" s="43"/>
      <c r="I97" s="43"/>
      <c r="J97" s="43"/>
      <c r="K97" s="44"/>
      <c r="L97" s="44"/>
      <c r="M97" s="44"/>
      <c r="N97" s="37"/>
      <c r="O97" s="3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>
      <c r="B98" s="6"/>
      <c r="C98" s="6"/>
      <c r="D98" s="6"/>
      <c r="E98" s="6"/>
      <c r="F98" s="6"/>
      <c r="G98" s="43"/>
      <c r="H98" s="44"/>
      <c r="I98" s="44"/>
      <c r="J98" s="44"/>
      <c r="K98" s="37"/>
      <c r="L98" s="37"/>
      <c r="M98" s="37"/>
      <c r="N98" s="37"/>
      <c r="O98" s="3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>
      <c r="B99" s="40"/>
      <c r="C99" s="6"/>
      <c r="D99" s="6"/>
      <c r="E99" s="6"/>
      <c r="F99" s="6"/>
      <c r="G99" s="43"/>
      <c r="H99" s="43"/>
      <c r="I99" s="43"/>
      <c r="J99" s="43"/>
      <c r="K99" s="37"/>
      <c r="L99" s="37"/>
      <c r="M99" s="37"/>
      <c r="N99" s="37"/>
      <c r="O99" s="37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>
      <c r="B100" s="6"/>
      <c r="C100" s="40"/>
      <c r="D100" s="40"/>
      <c r="E100" s="40"/>
      <c r="F100" s="40"/>
      <c r="G100" s="45"/>
      <c r="H100" s="46"/>
      <c r="I100" s="46"/>
      <c r="J100" s="46"/>
      <c r="K100" s="36"/>
      <c r="L100" s="36"/>
      <c r="M100" s="36"/>
      <c r="N100" s="36"/>
      <c r="O100" s="3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>
      <c r="B101" s="6"/>
      <c r="C101" s="6"/>
      <c r="D101" s="6"/>
      <c r="E101" s="6"/>
      <c r="F101" s="6"/>
      <c r="G101" s="43"/>
      <c r="H101" s="44"/>
      <c r="I101" s="44"/>
      <c r="J101" s="44"/>
      <c r="K101" s="37"/>
      <c r="L101" s="37"/>
      <c r="M101" s="37"/>
      <c r="N101" s="36"/>
      <c r="O101" s="3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>
      <c r="B102" s="41"/>
      <c r="C102" s="6"/>
      <c r="D102" s="6"/>
      <c r="E102" s="6"/>
      <c r="F102" s="6"/>
      <c r="G102" s="43"/>
      <c r="H102" s="43"/>
      <c r="I102" s="43"/>
      <c r="J102" s="43"/>
      <c r="K102" s="44"/>
      <c r="L102" s="44"/>
      <c r="M102" s="44"/>
      <c r="N102" s="37"/>
      <c r="O102" s="3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>
      <c r="B103" s="47"/>
      <c r="C103" s="41"/>
      <c r="D103" s="41"/>
      <c r="E103" s="41"/>
      <c r="F103" s="41"/>
      <c r="G103" s="43"/>
      <c r="H103" s="43"/>
      <c r="I103" s="43"/>
      <c r="J103" s="43"/>
      <c r="K103" s="44"/>
      <c r="L103" s="44"/>
      <c r="M103" s="44"/>
      <c r="N103" s="37"/>
      <c r="O103" s="3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>
      <c r="B104" s="6"/>
      <c r="C104" s="47"/>
      <c r="D104" s="47"/>
      <c r="E104" s="47"/>
      <c r="F104" s="47"/>
      <c r="G104" s="43"/>
      <c r="H104" s="43"/>
      <c r="I104" s="43"/>
      <c r="J104" s="43"/>
      <c r="K104" s="44"/>
      <c r="L104" s="44"/>
      <c r="M104" s="44"/>
      <c r="N104" s="37"/>
      <c r="O104" s="3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>
      <c r="B105" s="6"/>
      <c r="C105" s="6"/>
      <c r="D105" s="6"/>
      <c r="E105" s="6"/>
      <c r="F105" s="6"/>
      <c r="G105" s="43"/>
      <c r="H105" s="44"/>
      <c r="I105" s="44"/>
      <c r="J105" s="44"/>
      <c r="K105" s="37"/>
      <c r="L105" s="37"/>
      <c r="M105" s="37"/>
      <c r="N105" s="36"/>
      <c r="O105" s="3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>
      <c r="B106" s="6"/>
      <c r="C106" s="6"/>
      <c r="D106" s="6"/>
      <c r="E106" s="6"/>
      <c r="F106" s="6"/>
      <c r="G106" s="43"/>
      <c r="H106" s="44"/>
      <c r="I106" s="44"/>
      <c r="J106" s="44"/>
      <c r="K106" s="37"/>
      <c r="L106" s="37"/>
      <c r="M106" s="37"/>
      <c r="N106" s="36"/>
      <c r="O106" s="3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>
      <c r="B107" s="6"/>
      <c r="C107" s="6"/>
      <c r="D107" s="6"/>
      <c r="E107" s="6"/>
      <c r="F107" s="6"/>
      <c r="G107" s="43"/>
      <c r="H107" s="43"/>
      <c r="I107" s="43"/>
      <c r="J107" s="43"/>
      <c r="K107" s="44"/>
      <c r="L107" s="44"/>
      <c r="M107" s="44"/>
      <c r="N107" s="37"/>
      <c r="O107" s="3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>
      <c r="B108" s="6"/>
      <c r="C108" s="6"/>
      <c r="D108" s="6"/>
      <c r="E108" s="6"/>
      <c r="F108" s="6"/>
      <c r="G108" s="43"/>
      <c r="H108" s="43"/>
      <c r="I108" s="43"/>
      <c r="J108" s="43"/>
      <c r="K108" s="44"/>
      <c r="L108" s="44"/>
      <c r="M108" s="44"/>
      <c r="N108" s="37"/>
      <c r="O108" s="3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>
      <c r="B109" s="6"/>
      <c r="C109" s="6"/>
      <c r="D109" s="6"/>
      <c r="E109" s="6"/>
      <c r="F109" s="6"/>
      <c r="G109" s="43"/>
      <c r="H109" s="43"/>
      <c r="I109" s="43"/>
      <c r="J109" s="43"/>
      <c r="K109" s="44"/>
      <c r="L109" s="44"/>
      <c r="M109" s="44"/>
      <c r="N109" s="37"/>
      <c r="O109" s="3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>
      <c r="B110" s="6"/>
      <c r="C110" s="6"/>
      <c r="D110" s="6"/>
      <c r="E110" s="6"/>
      <c r="F110" s="6"/>
      <c r="G110" s="43"/>
      <c r="H110" s="43"/>
      <c r="I110" s="43"/>
      <c r="J110" s="43"/>
      <c r="K110" s="44"/>
      <c r="L110" s="44"/>
      <c r="M110" s="44"/>
      <c r="N110" s="37"/>
      <c r="O110" s="3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>
      <c r="B111" s="6"/>
      <c r="C111" s="6"/>
      <c r="D111" s="6"/>
      <c r="E111" s="6"/>
      <c r="F111" s="6"/>
      <c r="G111" s="43"/>
      <c r="H111" s="43"/>
      <c r="I111" s="43"/>
      <c r="J111" s="43"/>
      <c r="K111" s="44"/>
      <c r="L111" s="44"/>
      <c r="M111" s="44"/>
      <c r="N111" s="37"/>
      <c r="O111" s="37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>
      <c r="B112" s="6"/>
      <c r="C112" s="6"/>
      <c r="D112" s="6"/>
      <c r="E112" s="6"/>
      <c r="F112" s="6"/>
      <c r="G112" s="43"/>
      <c r="H112" s="44"/>
      <c r="I112" s="44"/>
      <c r="J112" s="44"/>
      <c r="K112" s="37"/>
      <c r="L112" s="37"/>
      <c r="M112" s="37"/>
      <c r="N112" s="37"/>
      <c r="O112" s="37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3:26" ht="12.75">
      <c r="C113" s="6"/>
      <c r="D113" s="6"/>
      <c r="E113" s="6"/>
      <c r="F113" s="6"/>
      <c r="G113" s="43"/>
      <c r="H113" s="43"/>
      <c r="I113" s="43"/>
      <c r="J113" s="43"/>
      <c r="K113" s="37"/>
      <c r="L113" s="37"/>
      <c r="M113" s="37"/>
      <c r="N113" s="37"/>
      <c r="O113" s="37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6:26" ht="12.7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6:26" ht="12.7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6:26" ht="12.7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6:26" ht="12.7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6:26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6:26" ht="12.7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6:26" ht="12.7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6:26" ht="12.7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6:26" ht="12.7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6:26" ht="12.7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6:26" ht="12.7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</sheetData>
  <printOptions horizontalCentered="1"/>
  <pageMargins left="0" right="0" top="0.27" bottom="0" header="0" footer="0"/>
  <pageSetup fitToHeight="2"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127"/>
  <sheetViews>
    <sheetView workbookViewId="0" topLeftCell="A1">
      <selection activeCell="U1" sqref="U1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.8515625" style="0" customWidth="1"/>
    <col min="4" max="4" width="19.28125" style="0" customWidth="1"/>
    <col min="5" max="6" width="4.7109375" style="0" customWidth="1"/>
    <col min="7" max="7" width="6.140625" style="3" customWidth="1"/>
    <col min="8" max="8" width="7.8515625" style="3" customWidth="1"/>
    <col min="9" max="9" width="6.8515625" style="3" customWidth="1"/>
    <col min="10" max="10" width="4.57421875" style="3" customWidth="1"/>
    <col min="11" max="11" width="5.8515625" style="4" customWidth="1"/>
    <col min="12" max="12" width="6.140625" style="4" customWidth="1"/>
    <col min="13" max="14" width="7.421875" style="4" customWidth="1"/>
    <col min="15" max="15" width="19.421875" style="4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12.75"/>
    <row r="2" spans="1:26" ht="21" customHeight="1">
      <c r="A2" s="1" t="s">
        <v>126</v>
      </c>
      <c r="C2" s="2"/>
      <c r="D2" s="2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117" t="s">
        <v>80</v>
      </c>
      <c r="C3" s="2"/>
      <c r="D3" s="2"/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ht="24.75" customHeight="1">
      <c r="A4" s="48" t="s">
        <v>61</v>
      </c>
      <c r="B4" s="48" t="s">
        <v>100</v>
      </c>
      <c r="C4" s="49" t="s">
        <v>63</v>
      </c>
      <c r="D4" s="50" t="s">
        <v>72</v>
      </c>
      <c r="E4" s="48" t="s">
        <v>61</v>
      </c>
      <c r="F4" s="48" t="s">
        <v>62</v>
      </c>
      <c r="G4" s="60" t="s">
        <v>64</v>
      </c>
      <c r="H4" s="60" t="s">
        <v>73</v>
      </c>
      <c r="I4" s="60" t="s">
        <v>74</v>
      </c>
      <c r="J4" s="49" t="s">
        <v>81</v>
      </c>
      <c r="K4" s="49" t="s">
        <v>82</v>
      </c>
      <c r="L4" s="60" t="s">
        <v>75</v>
      </c>
      <c r="M4" s="84" t="s">
        <v>76</v>
      </c>
      <c r="N4" s="84">
        <v>0.3229166666666667</v>
      </c>
      <c r="O4" s="14"/>
      <c r="P4" s="11"/>
      <c r="Q4" s="11"/>
      <c r="R4" s="10"/>
      <c r="S4" s="10"/>
      <c r="T4" s="12"/>
      <c r="U4" s="12"/>
      <c r="V4" s="12"/>
      <c r="W4" s="12"/>
      <c r="X4" s="12"/>
      <c r="Y4" s="8"/>
      <c r="Z4" s="14"/>
      <c r="AA4" s="13"/>
      <c r="AB4" s="1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8" customHeight="1">
      <c r="A5" s="51" t="s">
        <v>14</v>
      </c>
      <c r="B5" s="74" t="s">
        <v>91</v>
      </c>
      <c r="C5" s="52">
        <v>0.22</v>
      </c>
      <c r="D5" s="74" t="s">
        <v>92</v>
      </c>
      <c r="E5" s="51" t="s">
        <v>94</v>
      </c>
      <c r="F5" s="51" t="s">
        <v>27</v>
      </c>
      <c r="G5" s="62">
        <f>C5</f>
        <v>0.22</v>
      </c>
      <c r="H5" s="62">
        <f>C5/K5*60</f>
        <v>26.4</v>
      </c>
      <c r="I5" s="62">
        <f>G5/L5*60</f>
        <v>26.4</v>
      </c>
      <c r="J5" s="52"/>
      <c r="K5" s="52">
        <v>0.5</v>
      </c>
      <c r="L5" s="62">
        <f>K5</f>
        <v>0.5</v>
      </c>
      <c r="M5" s="85">
        <f>(J5+K5)/1440</f>
        <v>0.00034722222222222224</v>
      </c>
      <c r="N5" s="102">
        <f aca="true" t="shared" si="0" ref="N5:N35">N4+((K5+J5)/1440)</f>
        <v>0.3232638888888889</v>
      </c>
      <c r="O5" s="14"/>
      <c r="P5" s="11"/>
      <c r="Q5" s="11"/>
      <c r="R5" s="10"/>
      <c r="S5" s="10"/>
      <c r="T5" s="12"/>
      <c r="U5" s="12"/>
      <c r="V5" s="12"/>
      <c r="W5" s="12"/>
      <c r="X5" s="12"/>
      <c r="Y5" s="8"/>
      <c r="Z5" s="14"/>
      <c r="AA5" s="13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8" customHeight="1">
      <c r="A6" s="51" t="s">
        <v>14</v>
      </c>
      <c r="B6" s="74" t="s">
        <v>92</v>
      </c>
      <c r="C6" s="52">
        <v>0.2</v>
      </c>
      <c r="D6" s="74" t="s">
        <v>93</v>
      </c>
      <c r="E6" s="51" t="s">
        <v>95</v>
      </c>
      <c r="F6" s="51" t="s">
        <v>27</v>
      </c>
      <c r="G6" s="62">
        <f>G5+C6</f>
        <v>0.42000000000000004</v>
      </c>
      <c r="H6" s="62">
        <f>C6/K6*60</f>
        <v>24</v>
      </c>
      <c r="I6" s="62">
        <f>G6/L6*60</f>
        <v>25.200000000000003</v>
      </c>
      <c r="J6" s="52"/>
      <c r="K6" s="52">
        <v>0.5</v>
      </c>
      <c r="L6" s="62">
        <f>L5+K6</f>
        <v>1</v>
      </c>
      <c r="M6" s="85">
        <f aca="true" t="shared" si="1" ref="M6:M52">M5+(J6+K6)/1440</f>
        <v>0.0006944444444444445</v>
      </c>
      <c r="N6" s="102">
        <f t="shared" si="0"/>
        <v>0.3236111111111111</v>
      </c>
      <c r="O6" s="14"/>
      <c r="P6" s="11"/>
      <c r="Q6" s="11"/>
      <c r="R6" s="10"/>
      <c r="S6" s="10"/>
      <c r="T6" s="12"/>
      <c r="U6" s="12"/>
      <c r="V6" s="12"/>
      <c r="W6" s="12"/>
      <c r="X6" s="12"/>
      <c r="Y6" s="8"/>
      <c r="Z6" s="14"/>
      <c r="AA6" s="13"/>
      <c r="AB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8" customHeight="1">
      <c r="A7" s="51" t="s">
        <v>9</v>
      </c>
      <c r="B7" s="74" t="s">
        <v>93</v>
      </c>
      <c r="C7" s="52">
        <v>0.2</v>
      </c>
      <c r="D7" s="74" t="s">
        <v>7</v>
      </c>
      <c r="E7" s="51" t="s">
        <v>94</v>
      </c>
      <c r="F7" s="51" t="s">
        <v>27</v>
      </c>
      <c r="G7" s="62">
        <f>G6+C7</f>
        <v>0.6200000000000001</v>
      </c>
      <c r="H7" s="62">
        <f>C7/K7*60</f>
        <v>24</v>
      </c>
      <c r="I7" s="62">
        <f>G7/L7*60</f>
        <v>24.800000000000004</v>
      </c>
      <c r="J7" s="52"/>
      <c r="K7" s="52">
        <v>0.5</v>
      </c>
      <c r="L7" s="62">
        <f>L6+K7</f>
        <v>1.5</v>
      </c>
      <c r="M7" s="85">
        <f t="shared" si="1"/>
        <v>0.0010416666666666667</v>
      </c>
      <c r="N7" s="102">
        <f t="shared" si="0"/>
        <v>0.32395833333333335</v>
      </c>
      <c r="O7" s="14"/>
      <c r="P7" s="11"/>
      <c r="Q7" s="11"/>
      <c r="R7" s="10"/>
      <c r="S7" s="10"/>
      <c r="T7" s="12"/>
      <c r="U7" s="12"/>
      <c r="V7" s="12"/>
      <c r="W7" s="12"/>
      <c r="X7" s="12"/>
      <c r="Y7" s="8"/>
      <c r="Z7" s="14"/>
      <c r="AA7" s="13"/>
      <c r="AB7" s="1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8" customHeight="1">
      <c r="A8" s="51" t="s">
        <v>14</v>
      </c>
      <c r="B8" s="74" t="s">
        <v>7</v>
      </c>
      <c r="C8" s="52">
        <v>1.9</v>
      </c>
      <c r="D8" s="74" t="s">
        <v>11</v>
      </c>
      <c r="E8" s="51" t="s">
        <v>8</v>
      </c>
      <c r="F8" s="51" t="s">
        <v>27</v>
      </c>
      <c r="G8" s="62">
        <f>G7+C8</f>
        <v>2.52</v>
      </c>
      <c r="H8" s="62">
        <f>C8/K8*60</f>
        <v>26.511627906976745</v>
      </c>
      <c r="I8" s="62">
        <f>G8/L8*60</f>
        <v>26.06896551724138</v>
      </c>
      <c r="J8" s="52"/>
      <c r="K8" s="52">
        <v>4.3</v>
      </c>
      <c r="L8" s="62">
        <f>L7+K8</f>
        <v>5.8</v>
      </c>
      <c r="M8" s="85">
        <f t="shared" si="1"/>
        <v>0.004027777777777778</v>
      </c>
      <c r="N8" s="102">
        <f t="shared" si="0"/>
        <v>0.3269444444444445</v>
      </c>
      <c r="O8" s="14"/>
      <c r="P8" s="11"/>
      <c r="Q8" s="11"/>
      <c r="R8" s="10"/>
      <c r="S8" s="10"/>
      <c r="T8" s="12"/>
      <c r="U8" s="12"/>
      <c r="V8" s="12"/>
      <c r="W8" s="12"/>
      <c r="X8" s="12"/>
      <c r="Y8" s="8"/>
      <c r="Z8" s="14"/>
      <c r="AA8" s="13"/>
      <c r="AB8" s="1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8" customHeight="1">
      <c r="A9" s="63"/>
      <c r="B9" s="53" t="s">
        <v>13</v>
      </c>
      <c r="C9" s="54"/>
      <c r="D9" s="53" t="s">
        <v>11</v>
      </c>
      <c r="E9" s="53"/>
      <c r="F9" s="86"/>
      <c r="G9" s="87"/>
      <c r="H9" s="87"/>
      <c r="I9" s="87"/>
      <c r="J9" s="88">
        <v>2</v>
      </c>
      <c r="K9" s="89"/>
      <c r="L9" s="87"/>
      <c r="M9" s="90">
        <f t="shared" si="1"/>
        <v>0.005416666666666667</v>
      </c>
      <c r="N9" s="103">
        <f t="shared" si="0"/>
        <v>0.32833333333333337</v>
      </c>
      <c r="O9" s="14"/>
      <c r="P9" s="11"/>
      <c r="Q9" s="11"/>
      <c r="R9" s="10"/>
      <c r="S9" s="10"/>
      <c r="T9" s="12"/>
      <c r="U9" s="12"/>
      <c r="V9" s="12"/>
      <c r="W9" s="12"/>
      <c r="X9" s="12"/>
      <c r="Y9" s="8"/>
      <c r="Z9" s="14"/>
      <c r="AA9" s="9"/>
      <c r="AB9" s="1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51" t="s">
        <v>14</v>
      </c>
      <c r="B10" s="51" t="s">
        <v>11</v>
      </c>
      <c r="C10" s="52">
        <v>6.1</v>
      </c>
      <c r="D10" s="51" t="s">
        <v>133</v>
      </c>
      <c r="E10" s="51" t="s">
        <v>12</v>
      </c>
      <c r="F10" s="51" t="s">
        <v>27</v>
      </c>
      <c r="G10" s="62">
        <f>G8+C10</f>
        <v>8.62</v>
      </c>
      <c r="H10" s="62">
        <f aca="true" t="shared" si="2" ref="H10:H18">C10/K10*60</f>
        <v>22.875</v>
      </c>
      <c r="I10" s="62">
        <f aca="true" t="shared" si="3" ref="I10:I18">G10/L10*60</f>
        <v>23.724770642201833</v>
      </c>
      <c r="J10" s="52"/>
      <c r="K10" s="96">
        <v>16</v>
      </c>
      <c r="L10" s="71">
        <f>L8+K10</f>
        <v>21.8</v>
      </c>
      <c r="M10" s="85">
        <f t="shared" si="1"/>
        <v>0.01652777777777778</v>
      </c>
      <c r="N10" s="102">
        <f t="shared" si="0"/>
        <v>0.3394444444444445</v>
      </c>
      <c r="O10" s="14"/>
      <c r="P10" s="11"/>
      <c r="Q10" s="11"/>
      <c r="R10" s="10"/>
      <c r="S10" s="10"/>
      <c r="T10" s="12"/>
      <c r="U10" s="12"/>
      <c r="V10" s="12"/>
      <c r="W10" s="12"/>
      <c r="X10" s="12"/>
      <c r="Y10" s="8"/>
      <c r="Z10" s="14"/>
      <c r="AA10" s="9"/>
      <c r="AB10" s="1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0.25" customHeight="1">
      <c r="A11" s="51" t="s">
        <v>6</v>
      </c>
      <c r="B11" s="100" t="s">
        <v>43</v>
      </c>
      <c r="C11" s="52">
        <v>0.25</v>
      </c>
      <c r="D11" s="51" t="s">
        <v>129</v>
      </c>
      <c r="E11" s="51" t="s">
        <v>32</v>
      </c>
      <c r="F11" s="51" t="s">
        <v>27</v>
      </c>
      <c r="G11" s="62">
        <f>G10+C11</f>
        <v>8.87</v>
      </c>
      <c r="H11" s="62">
        <f t="shared" si="2"/>
        <v>2.142857142857143</v>
      </c>
      <c r="I11" s="62">
        <f t="shared" si="3"/>
        <v>18.479166666666664</v>
      </c>
      <c r="J11" s="52"/>
      <c r="K11" s="96">
        <v>7</v>
      </c>
      <c r="L11" s="71">
        <f>L10+K11</f>
        <v>28.8</v>
      </c>
      <c r="M11" s="85">
        <f>M10+(J11+K11)/1440</f>
        <v>0.02138888888888889</v>
      </c>
      <c r="N11" s="102">
        <f>N10+((K11+J11)/1440)</f>
        <v>0.3443055555555556</v>
      </c>
      <c r="O11" s="14"/>
      <c r="P11" s="11"/>
      <c r="Q11" s="11"/>
      <c r="R11" s="10"/>
      <c r="S11" s="10"/>
      <c r="T11" s="12"/>
      <c r="U11" s="12"/>
      <c r="V11" s="12"/>
      <c r="W11" s="12"/>
      <c r="X11" s="12"/>
      <c r="Y11" s="8"/>
      <c r="Z11" s="14"/>
      <c r="AA11" s="9"/>
      <c r="AB11" s="1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0.25" customHeight="1">
      <c r="A12" s="51" t="s">
        <v>9</v>
      </c>
      <c r="B12" s="51" t="str">
        <f>D11</f>
        <v>Burragorang Rd</v>
      </c>
      <c r="C12" s="52">
        <v>1.6</v>
      </c>
      <c r="D12" s="51" t="s">
        <v>97</v>
      </c>
      <c r="E12" s="51" t="s">
        <v>24</v>
      </c>
      <c r="F12" s="51" t="s">
        <v>27</v>
      </c>
      <c r="G12" s="62">
        <f aca="true" t="shared" si="4" ref="G12:G18">G11+C12</f>
        <v>10.469999999999999</v>
      </c>
      <c r="H12" s="62">
        <f t="shared" si="2"/>
        <v>16.842105263157894</v>
      </c>
      <c r="I12" s="62">
        <f t="shared" si="3"/>
        <v>18.208695652173912</v>
      </c>
      <c r="J12" s="52"/>
      <c r="K12" s="96">
        <v>5.7</v>
      </c>
      <c r="L12" s="71">
        <f aca="true" t="shared" si="5" ref="L12:L18">L11+K12</f>
        <v>34.5</v>
      </c>
      <c r="M12" s="85">
        <f t="shared" si="1"/>
        <v>0.025347222222222226</v>
      </c>
      <c r="N12" s="102">
        <f t="shared" si="0"/>
        <v>0.34826388888888893</v>
      </c>
      <c r="O12" s="14"/>
      <c r="P12" s="11"/>
      <c r="Q12" s="11"/>
      <c r="R12" s="10"/>
      <c r="S12" s="10"/>
      <c r="T12" s="12"/>
      <c r="U12" s="12"/>
      <c r="V12" s="12"/>
      <c r="W12" s="12"/>
      <c r="X12" s="12"/>
      <c r="Y12" s="8"/>
      <c r="Z12" s="14"/>
      <c r="AA12" s="9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0.25" customHeight="1">
      <c r="A13" s="51" t="s">
        <v>9</v>
      </c>
      <c r="B13" s="51" t="s">
        <v>99</v>
      </c>
      <c r="C13" s="52">
        <v>2.1</v>
      </c>
      <c r="D13" s="51" t="s">
        <v>19</v>
      </c>
      <c r="E13" s="51" t="s">
        <v>94</v>
      </c>
      <c r="F13" s="51" t="s">
        <v>27</v>
      </c>
      <c r="G13" s="62">
        <f t="shared" si="4"/>
        <v>12.569999999999999</v>
      </c>
      <c r="H13" s="62">
        <f t="shared" si="2"/>
        <v>8.689655172413794</v>
      </c>
      <c r="I13" s="62">
        <f t="shared" si="3"/>
        <v>15.391836734693875</v>
      </c>
      <c r="J13" s="52"/>
      <c r="K13" s="96">
        <v>14.5</v>
      </c>
      <c r="L13" s="71">
        <f t="shared" si="5"/>
        <v>49</v>
      </c>
      <c r="M13" s="85">
        <f t="shared" si="1"/>
        <v>0.03541666666666667</v>
      </c>
      <c r="N13" s="102">
        <f t="shared" si="0"/>
        <v>0.3583333333333334</v>
      </c>
      <c r="O13" s="14"/>
      <c r="P13" s="11"/>
      <c r="Q13" s="11"/>
      <c r="R13" s="10"/>
      <c r="S13" s="10"/>
      <c r="T13" s="12"/>
      <c r="U13" s="12"/>
      <c r="V13" s="12"/>
      <c r="W13" s="12"/>
      <c r="X13" s="12"/>
      <c r="Y13" s="8"/>
      <c r="Z13" s="14"/>
      <c r="AA13" s="9"/>
      <c r="AB13" s="1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8" customHeight="1">
      <c r="A14" s="51" t="s">
        <v>9</v>
      </c>
      <c r="B14" s="51" t="s">
        <v>19</v>
      </c>
      <c r="C14" s="52">
        <v>0.5</v>
      </c>
      <c r="D14" s="51" t="s">
        <v>20</v>
      </c>
      <c r="E14" s="51" t="s">
        <v>21</v>
      </c>
      <c r="F14" s="51" t="s">
        <v>27</v>
      </c>
      <c r="G14" s="62">
        <f t="shared" si="4"/>
        <v>13.069999999999999</v>
      </c>
      <c r="H14" s="62">
        <f t="shared" si="2"/>
        <v>21.42857142857143</v>
      </c>
      <c r="I14" s="62">
        <f t="shared" si="3"/>
        <v>15.559523809523807</v>
      </c>
      <c r="J14" s="52"/>
      <c r="K14" s="96">
        <v>1.4</v>
      </c>
      <c r="L14" s="71">
        <f t="shared" si="5"/>
        <v>50.4</v>
      </c>
      <c r="M14" s="85">
        <f t="shared" si="1"/>
        <v>0.036388888888888894</v>
      </c>
      <c r="N14" s="102">
        <f t="shared" si="0"/>
        <v>0.3593055555555556</v>
      </c>
      <c r="O14" s="14"/>
      <c r="P14" s="11"/>
      <c r="Q14" s="11"/>
      <c r="R14" s="10"/>
      <c r="S14" s="10"/>
      <c r="T14" s="12"/>
      <c r="U14" s="12"/>
      <c r="V14" s="12"/>
      <c r="W14" s="12"/>
      <c r="X14" s="12"/>
      <c r="Y14" s="8"/>
      <c r="Z14" s="14"/>
      <c r="AA14" s="9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8" customHeight="1">
      <c r="A15" s="51" t="s">
        <v>14</v>
      </c>
      <c r="B15" s="51" t="s">
        <v>20</v>
      </c>
      <c r="C15" s="52">
        <v>0.5</v>
      </c>
      <c r="D15" s="51" t="s">
        <v>22</v>
      </c>
      <c r="E15" s="51" t="s">
        <v>15</v>
      </c>
      <c r="F15" s="51" t="s">
        <v>27</v>
      </c>
      <c r="G15" s="62">
        <f t="shared" si="4"/>
        <v>13.569999999999999</v>
      </c>
      <c r="H15" s="62">
        <f t="shared" si="2"/>
        <v>20</v>
      </c>
      <c r="I15" s="62">
        <f t="shared" si="3"/>
        <v>15.687861271676299</v>
      </c>
      <c r="J15" s="52"/>
      <c r="K15" s="96">
        <v>1.5</v>
      </c>
      <c r="L15" s="71">
        <f t="shared" si="5"/>
        <v>51.9</v>
      </c>
      <c r="M15" s="85">
        <f t="shared" si="1"/>
        <v>0.037430555555555564</v>
      </c>
      <c r="N15" s="102">
        <f t="shared" si="0"/>
        <v>0.36034722222222226</v>
      </c>
      <c r="O15" s="14"/>
      <c r="P15" s="11"/>
      <c r="Q15" s="11"/>
      <c r="R15" s="10"/>
      <c r="S15" s="10"/>
      <c r="T15" s="12"/>
      <c r="U15" s="12"/>
      <c r="V15" s="12"/>
      <c r="W15" s="12"/>
      <c r="X15" s="12"/>
      <c r="Y15" s="8"/>
      <c r="Z15" s="14"/>
      <c r="AA15" s="9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8" customHeight="1">
      <c r="A16" s="51" t="s">
        <v>9</v>
      </c>
      <c r="B16" s="51" t="s">
        <v>22</v>
      </c>
      <c r="C16" s="52">
        <v>0.05</v>
      </c>
      <c r="D16" s="51" t="s">
        <v>84</v>
      </c>
      <c r="E16" s="51" t="s">
        <v>15</v>
      </c>
      <c r="F16" s="51" t="s">
        <v>27</v>
      </c>
      <c r="G16" s="62">
        <f t="shared" si="4"/>
        <v>13.62</v>
      </c>
      <c r="H16" s="62">
        <f t="shared" si="2"/>
        <v>15</v>
      </c>
      <c r="I16" s="62">
        <f t="shared" si="3"/>
        <v>15.685220729366602</v>
      </c>
      <c r="J16" s="52"/>
      <c r="K16" s="96">
        <v>0.2</v>
      </c>
      <c r="L16" s="71">
        <f t="shared" si="5"/>
        <v>52.1</v>
      </c>
      <c r="M16" s="85">
        <f t="shared" si="1"/>
        <v>0.037569444444444454</v>
      </c>
      <c r="N16" s="102">
        <f t="shared" si="0"/>
        <v>0.3604861111111112</v>
      </c>
      <c r="O16" s="14"/>
      <c r="P16" s="11"/>
      <c r="Q16" s="11"/>
      <c r="R16" s="10"/>
      <c r="S16" s="10"/>
      <c r="T16" s="12"/>
      <c r="U16" s="12"/>
      <c r="V16" s="12"/>
      <c r="W16" s="12"/>
      <c r="X16" s="12"/>
      <c r="Y16" s="8"/>
      <c r="Z16" s="14"/>
      <c r="AA16" s="9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8" customHeight="1">
      <c r="A17" s="51" t="s">
        <v>14</v>
      </c>
      <c r="B17" s="51" t="str">
        <f>D16</f>
        <v>Macquarie Grove Rd</v>
      </c>
      <c r="C17" s="52">
        <v>5</v>
      </c>
      <c r="D17" s="51" t="s">
        <v>23</v>
      </c>
      <c r="E17" s="51" t="s">
        <v>15</v>
      </c>
      <c r="F17" s="51" t="s">
        <v>27</v>
      </c>
      <c r="G17" s="62">
        <f t="shared" si="4"/>
        <v>18.619999999999997</v>
      </c>
      <c r="H17" s="62">
        <f t="shared" si="2"/>
        <v>23.076923076923077</v>
      </c>
      <c r="I17" s="62">
        <f t="shared" si="3"/>
        <v>17.161290322580644</v>
      </c>
      <c r="J17" s="52"/>
      <c r="K17" s="96">
        <v>13</v>
      </c>
      <c r="L17" s="71">
        <f t="shared" si="5"/>
        <v>65.1</v>
      </c>
      <c r="M17" s="85">
        <f t="shared" si="1"/>
        <v>0.046597222222222234</v>
      </c>
      <c r="N17" s="102">
        <f t="shared" si="0"/>
        <v>0.369513888888889</v>
      </c>
      <c r="O17" s="14"/>
      <c r="P17" s="11"/>
      <c r="Q17" s="11"/>
      <c r="R17" s="10"/>
      <c r="S17" s="10"/>
      <c r="T17" s="12"/>
      <c r="U17" s="12"/>
      <c r="V17" s="12"/>
      <c r="W17" s="12"/>
      <c r="X17" s="12"/>
      <c r="Y17" s="8"/>
      <c r="Z17" s="14"/>
      <c r="AA17" s="9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20.25" customHeight="1">
      <c r="A18" s="51" t="s">
        <v>14</v>
      </c>
      <c r="B18" s="51" t="s">
        <v>23</v>
      </c>
      <c r="C18" s="52">
        <v>3</v>
      </c>
      <c r="D18" s="51" t="str">
        <f>D19</f>
        <v>Cobbitty Café Patisserie</v>
      </c>
      <c r="E18" s="51" t="s">
        <v>24</v>
      </c>
      <c r="F18" s="51" t="s">
        <v>27</v>
      </c>
      <c r="G18" s="62">
        <f t="shared" si="4"/>
        <v>21.619999999999997</v>
      </c>
      <c r="H18" s="62">
        <f t="shared" si="2"/>
        <v>22.5</v>
      </c>
      <c r="I18" s="62">
        <f t="shared" si="3"/>
        <v>17.745554035567714</v>
      </c>
      <c r="J18" s="52"/>
      <c r="K18" s="96">
        <v>8</v>
      </c>
      <c r="L18" s="71">
        <f t="shared" si="5"/>
        <v>73.1</v>
      </c>
      <c r="M18" s="85">
        <f t="shared" si="1"/>
        <v>0.05215277777777779</v>
      </c>
      <c r="N18" s="102">
        <f t="shared" si="0"/>
        <v>0.3750694444444445</v>
      </c>
      <c r="O18" s="14"/>
      <c r="P18" s="11"/>
      <c r="Q18" s="11"/>
      <c r="R18" s="10"/>
      <c r="S18" s="10"/>
      <c r="T18" s="12"/>
      <c r="U18" s="12"/>
      <c r="V18" s="12"/>
      <c r="W18" s="12"/>
      <c r="X18" s="12"/>
      <c r="Y18" s="8"/>
      <c r="Z18" s="14"/>
      <c r="AA18" s="9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4" customHeight="1">
      <c r="A19" s="65"/>
      <c r="B19" s="66" t="s">
        <v>25</v>
      </c>
      <c r="C19" s="67"/>
      <c r="D19" s="66" t="s">
        <v>85</v>
      </c>
      <c r="E19" s="91"/>
      <c r="F19" s="91"/>
      <c r="G19" s="92"/>
      <c r="H19" s="92"/>
      <c r="I19" s="92"/>
      <c r="J19" s="93">
        <v>30</v>
      </c>
      <c r="K19" s="94"/>
      <c r="L19" s="92"/>
      <c r="M19" s="95">
        <f t="shared" si="1"/>
        <v>0.07298611111111113</v>
      </c>
      <c r="N19" s="104">
        <f t="shared" si="0"/>
        <v>0.3959027777777778</v>
      </c>
      <c r="O19" s="14"/>
      <c r="P19" s="11"/>
      <c r="Q19" s="11"/>
      <c r="R19" s="10"/>
      <c r="S19" s="10"/>
      <c r="T19" s="12"/>
      <c r="U19" s="12"/>
      <c r="V19" s="12"/>
      <c r="W19" s="12"/>
      <c r="X19" s="12"/>
      <c r="Y19" s="8"/>
      <c r="Z19" s="14"/>
      <c r="AA19" s="9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58" ht="18" customHeight="1">
      <c r="A20" s="51" t="s">
        <v>6</v>
      </c>
      <c r="B20" s="51" t="s">
        <v>23</v>
      </c>
      <c r="C20" s="52">
        <v>3.5</v>
      </c>
      <c r="D20" s="51" t="s">
        <v>26</v>
      </c>
      <c r="E20" s="51" t="s">
        <v>12</v>
      </c>
      <c r="F20" s="51" t="s">
        <v>27</v>
      </c>
      <c r="G20" s="62">
        <f>G18+C20</f>
        <v>25.119999999999997</v>
      </c>
      <c r="H20" s="62">
        <f>C20/K20*60</f>
        <v>30</v>
      </c>
      <c r="I20" s="62">
        <f>G20/L20*60</f>
        <v>18.816479400749063</v>
      </c>
      <c r="J20" s="52"/>
      <c r="K20" s="52">
        <v>7</v>
      </c>
      <c r="L20" s="62">
        <f>L18+K20</f>
        <v>80.1</v>
      </c>
      <c r="M20" s="85">
        <f t="shared" si="1"/>
        <v>0.07784722222222223</v>
      </c>
      <c r="N20" s="102">
        <f t="shared" si="0"/>
        <v>0.4007638888888889</v>
      </c>
      <c r="O20" s="15"/>
      <c r="P20" s="11"/>
      <c r="Q20" s="11"/>
      <c r="R20" s="10"/>
      <c r="S20" s="10"/>
      <c r="T20" s="12"/>
      <c r="U20" s="12"/>
      <c r="V20" s="12"/>
      <c r="W20" s="12"/>
      <c r="X20" s="12"/>
      <c r="Y20" s="8"/>
      <c r="Z20" s="15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ht="18" customHeight="1">
      <c r="A21" s="51" t="s">
        <v>9</v>
      </c>
      <c r="B21" s="51" t="s">
        <v>26</v>
      </c>
      <c r="C21" s="52">
        <v>5.5</v>
      </c>
      <c r="D21" s="55" t="s">
        <v>28</v>
      </c>
      <c r="E21" s="51" t="s">
        <v>8</v>
      </c>
      <c r="F21" s="51" t="s">
        <v>27</v>
      </c>
      <c r="G21" s="62">
        <f>G20+C21</f>
        <v>30.619999999999997</v>
      </c>
      <c r="H21" s="62">
        <f>C21/K21*60</f>
        <v>27.5</v>
      </c>
      <c r="I21" s="62">
        <f>G21/L21*60</f>
        <v>19.94788273615635</v>
      </c>
      <c r="J21" s="52"/>
      <c r="K21" s="52">
        <v>12</v>
      </c>
      <c r="L21" s="62">
        <f>L20+K21</f>
        <v>92.1</v>
      </c>
      <c r="M21" s="85">
        <f t="shared" si="1"/>
        <v>0.08618055555555557</v>
      </c>
      <c r="N21" s="102">
        <f t="shared" si="0"/>
        <v>0.4090972222222223</v>
      </c>
      <c r="O21" s="15"/>
      <c r="P21" s="11"/>
      <c r="Q21" s="11"/>
      <c r="R21" s="10"/>
      <c r="S21" s="10"/>
      <c r="T21" s="12"/>
      <c r="U21" s="12"/>
      <c r="V21" s="12"/>
      <c r="W21" s="12"/>
      <c r="X21" s="12"/>
      <c r="Y21" s="8"/>
      <c r="Z21" s="15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ht="18" customHeight="1">
      <c r="A22" s="51" t="s">
        <v>6</v>
      </c>
      <c r="B22" s="51" t="s">
        <v>26</v>
      </c>
      <c r="C22" s="52">
        <v>3</v>
      </c>
      <c r="D22" s="51" t="s">
        <v>86</v>
      </c>
      <c r="E22" s="51" t="s">
        <v>24</v>
      </c>
      <c r="F22" s="51" t="s">
        <v>27</v>
      </c>
      <c r="G22" s="62">
        <f>G21+C22</f>
        <v>33.62</v>
      </c>
      <c r="H22" s="62">
        <f>C22/K22*60</f>
        <v>51.42857142857142</v>
      </c>
      <c r="I22" s="62">
        <f>G22/L22*60</f>
        <v>21.10041841004184</v>
      </c>
      <c r="J22" s="52"/>
      <c r="K22" s="52">
        <v>3.5</v>
      </c>
      <c r="L22" s="62">
        <f>L21+K22</f>
        <v>95.6</v>
      </c>
      <c r="M22" s="85">
        <f t="shared" si="1"/>
        <v>0.08861111111111113</v>
      </c>
      <c r="N22" s="102">
        <f t="shared" si="0"/>
        <v>0.4115277777777778</v>
      </c>
      <c r="O22" s="15"/>
      <c r="P22" s="11"/>
      <c r="Q22" s="11"/>
      <c r="R22" s="10"/>
      <c r="S22" s="10"/>
      <c r="T22" s="12"/>
      <c r="U22" s="12"/>
      <c r="V22" s="12"/>
      <c r="W22" s="12"/>
      <c r="X22" s="12"/>
      <c r="Y22" s="8"/>
      <c r="Z22" s="15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22.5" customHeight="1">
      <c r="A23" s="63"/>
      <c r="B23" s="53" t="s">
        <v>29</v>
      </c>
      <c r="C23" s="54"/>
      <c r="D23" s="53" t="s">
        <v>86</v>
      </c>
      <c r="E23" s="86"/>
      <c r="F23" s="86"/>
      <c r="G23" s="87"/>
      <c r="H23" s="87"/>
      <c r="I23" s="87"/>
      <c r="J23" s="88">
        <v>2</v>
      </c>
      <c r="K23" s="89"/>
      <c r="L23" s="87"/>
      <c r="M23" s="90">
        <f t="shared" si="1"/>
        <v>0.09000000000000001</v>
      </c>
      <c r="N23" s="103">
        <f t="shared" si="0"/>
        <v>0.4129166666666667</v>
      </c>
      <c r="O23" s="15"/>
      <c r="P23" s="11"/>
      <c r="Q23" s="11"/>
      <c r="R23" s="10"/>
      <c r="S23" s="10"/>
      <c r="T23" s="12"/>
      <c r="U23" s="12"/>
      <c r="V23" s="12"/>
      <c r="W23" s="12"/>
      <c r="X23" s="12"/>
      <c r="Y23" s="8"/>
      <c r="Z23" s="15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ht="18" customHeight="1">
      <c r="A24" s="51" t="s">
        <v>14</v>
      </c>
      <c r="B24" s="51" t="s">
        <v>86</v>
      </c>
      <c r="C24" s="52">
        <v>3.5</v>
      </c>
      <c r="D24" s="55" t="s">
        <v>30</v>
      </c>
      <c r="E24" s="51" t="s">
        <v>12</v>
      </c>
      <c r="F24" s="51" t="s">
        <v>27</v>
      </c>
      <c r="G24" s="62">
        <f>G22+C24</f>
        <v>37.12</v>
      </c>
      <c r="H24" s="62">
        <f>C24/K24*60</f>
        <v>14</v>
      </c>
      <c r="I24" s="62">
        <f>G24/L24*60</f>
        <v>20.137432188065098</v>
      </c>
      <c r="J24" s="52"/>
      <c r="K24" s="52">
        <v>15</v>
      </c>
      <c r="L24" s="62">
        <f>L22+K24</f>
        <v>110.6</v>
      </c>
      <c r="M24" s="85">
        <f t="shared" si="1"/>
        <v>0.10041666666666668</v>
      </c>
      <c r="N24" s="102">
        <f t="shared" si="0"/>
        <v>0.4233333333333334</v>
      </c>
      <c r="O24" s="15"/>
      <c r="P24" s="11"/>
      <c r="Q24" s="11"/>
      <c r="R24" s="10"/>
      <c r="S24" s="10"/>
      <c r="T24" s="12"/>
      <c r="U24" s="12"/>
      <c r="V24" s="12"/>
      <c r="W24" s="12"/>
      <c r="X24" s="12"/>
      <c r="Y24" s="8"/>
      <c r="Z24" s="15"/>
      <c r="AA24" s="16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46" ht="18" customHeight="1">
      <c r="A25" s="51" t="s">
        <v>14</v>
      </c>
      <c r="B25" s="51" t="s">
        <v>134</v>
      </c>
      <c r="C25" s="52">
        <v>3</v>
      </c>
      <c r="D25" s="55" t="s">
        <v>31</v>
      </c>
      <c r="E25" s="51" t="s">
        <v>32</v>
      </c>
      <c r="F25" s="51" t="s">
        <v>27</v>
      </c>
      <c r="G25" s="62">
        <f>G24+C25</f>
        <v>40.12</v>
      </c>
      <c r="H25" s="62">
        <f>C25/K25*60</f>
        <v>15</v>
      </c>
      <c r="I25" s="62">
        <f>G25/L25*60</f>
        <v>19.63458401305057</v>
      </c>
      <c r="J25" s="52"/>
      <c r="K25" s="52">
        <v>12</v>
      </c>
      <c r="L25" s="62">
        <f>L24+K25</f>
        <v>122.6</v>
      </c>
      <c r="M25" s="85">
        <f t="shared" si="1"/>
        <v>0.10875000000000001</v>
      </c>
      <c r="N25" s="102">
        <f t="shared" si="0"/>
        <v>0.43166666666666675</v>
      </c>
      <c r="O25" s="20"/>
      <c r="P25" s="11"/>
      <c r="Q25" s="11"/>
      <c r="R25" s="10"/>
      <c r="S25" s="10"/>
      <c r="T25" s="12"/>
      <c r="U25" s="12"/>
      <c r="V25" s="12"/>
      <c r="W25" s="12"/>
      <c r="X25" s="12"/>
      <c r="Y25" s="8"/>
      <c r="Z25" s="20"/>
      <c r="AA25" s="21"/>
      <c r="AB25" s="22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8" customHeight="1">
      <c r="A26" s="51" t="s">
        <v>9</v>
      </c>
      <c r="B26" s="51" t="s">
        <v>129</v>
      </c>
      <c r="C26" s="52">
        <v>5.8</v>
      </c>
      <c r="D26" s="55" t="s">
        <v>34</v>
      </c>
      <c r="E26" s="51" t="s">
        <v>24</v>
      </c>
      <c r="F26" s="51" t="s">
        <v>27</v>
      </c>
      <c r="G26" s="62">
        <f>G25+C26</f>
        <v>45.919999999999995</v>
      </c>
      <c r="H26" s="62">
        <f>C26/K26*60</f>
        <v>26.769230769230766</v>
      </c>
      <c r="I26" s="62">
        <f>G26/L26*60</f>
        <v>20.318584070796458</v>
      </c>
      <c r="J26" s="52"/>
      <c r="K26" s="52">
        <v>13</v>
      </c>
      <c r="L26" s="62">
        <f>L25+K26</f>
        <v>135.6</v>
      </c>
      <c r="M26" s="85">
        <f t="shared" si="1"/>
        <v>0.11777777777777779</v>
      </c>
      <c r="N26" s="102">
        <f t="shared" si="0"/>
        <v>0.44069444444444456</v>
      </c>
      <c r="O26" s="20"/>
      <c r="P26" s="11"/>
      <c r="Q26" s="11"/>
      <c r="R26" s="10"/>
      <c r="S26" s="10"/>
      <c r="T26" s="12"/>
      <c r="U26" s="12"/>
      <c r="V26" s="12"/>
      <c r="W26" s="12"/>
      <c r="X26" s="12"/>
      <c r="Y26" s="8"/>
      <c r="Z26" s="20"/>
      <c r="AA26" s="21"/>
      <c r="AB26" s="23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8" customHeight="1" hidden="1">
      <c r="A27" s="63"/>
      <c r="B27" s="53" t="s">
        <v>35</v>
      </c>
      <c r="C27" s="54"/>
      <c r="D27" s="53" t="s">
        <v>36</v>
      </c>
      <c r="E27" s="86"/>
      <c r="F27" s="86"/>
      <c r="G27" s="87"/>
      <c r="H27" s="87"/>
      <c r="I27" s="87"/>
      <c r="J27" s="88">
        <v>0</v>
      </c>
      <c r="K27" s="89"/>
      <c r="L27" s="87"/>
      <c r="M27" s="90">
        <f t="shared" si="1"/>
        <v>0.11777777777777779</v>
      </c>
      <c r="N27" s="103">
        <f t="shared" si="0"/>
        <v>0.44069444444444456</v>
      </c>
      <c r="O27" s="20"/>
      <c r="P27" s="11"/>
      <c r="Q27" s="11"/>
      <c r="R27" s="10"/>
      <c r="S27" s="10"/>
      <c r="T27" s="12"/>
      <c r="U27" s="12"/>
      <c r="V27" s="12"/>
      <c r="W27" s="12"/>
      <c r="X27" s="12"/>
      <c r="Y27" s="8"/>
      <c r="Z27" s="20"/>
      <c r="AA27" s="21"/>
      <c r="AB27" s="2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1.75" customHeight="1">
      <c r="A28" s="101" t="str">
        <f>A26</f>
        <v>R</v>
      </c>
      <c r="B28" s="101" t="str">
        <f>B26</f>
        <v>Burragorang Rd</v>
      </c>
      <c r="C28" s="96">
        <v>7.5</v>
      </c>
      <c r="D28" s="124" t="s">
        <v>132</v>
      </c>
      <c r="E28" s="101" t="s">
        <v>24</v>
      </c>
      <c r="F28" s="51" t="s">
        <v>27</v>
      </c>
      <c r="G28" s="62">
        <f>G26+C28</f>
        <v>53.419999999999995</v>
      </c>
      <c r="H28" s="62">
        <f>C28/K28*60</f>
        <v>26.470588235294116</v>
      </c>
      <c r="I28" s="62">
        <f>G28/L28*60</f>
        <v>21.003931847968545</v>
      </c>
      <c r="J28" s="52"/>
      <c r="K28" s="52">
        <v>17</v>
      </c>
      <c r="L28" s="62">
        <f>L26+K28</f>
        <v>152.6</v>
      </c>
      <c r="M28" s="85">
        <f t="shared" si="1"/>
        <v>0.12958333333333333</v>
      </c>
      <c r="N28" s="102">
        <f t="shared" si="0"/>
        <v>0.4525000000000001</v>
      </c>
      <c r="O28" s="20"/>
      <c r="P28" s="11"/>
      <c r="Q28" s="11"/>
      <c r="R28" s="10"/>
      <c r="S28" s="10"/>
      <c r="T28" s="12"/>
      <c r="U28" s="12"/>
      <c r="V28" s="12"/>
      <c r="W28" s="12"/>
      <c r="X28" s="12"/>
      <c r="Y28" s="8"/>
      <c r="Z28" s="20"/>
      <c r="AA28" s="21"/>
      <c r="AB28" s="2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8" customHeight="1">
      <c r="A29" s="101" t="s">
        <v>9</v>
      </c>
      <c r="B29" s="101" t="str">
        <f>B28</f>
        <v>Burragorang Rd</v>
      </c>
      <c r="C29" s="96">
        <v>1</v>
      </c>
      <c r="D29" s="124" t="str">
        <f>D30</f>
        <v>Lake Burragorang Lookout</v>
      </c>
      <c r="E29" s="101" t="s">
        <v>15</v>
      </c>
      <c r="F29" s="51" t="s">
        <v>27</v>
      </c>
      <c r="G29" s="62">
        <f>G28+C29</f>
        <v>54.419999999999995</v>
      </c>
      <c r="H29" s="62">
        <f>C29/K29*60</f>
        <v>24</v>
      </c>
      <c r="I29" s="62">
        <f>G29/L29*60</f>
        <v>21.052224371373306</v>
      </c>
      <c r="J29" s="52"/>
      <c r="K29" s="52">
        <v>2.5</v>
      </c>
      <c r="L29" s="62">
        <f>L28+K29</f>
        <v>155.1</v>
      </c>
      <c r="M29" s="85">
        <f t="shared" si="1"/>
        <v>0.13131944444444443</v>
      </c>
      <c r="N29" s="102">
        <f t="shared" si="0"/>
        <v>0.45423611111111123</v>
      </c>
      <c r="O29" s="20"/>
      <c r="P29" s="11"/>
      <c r="Q29" s="11"/>
      <c r="R29" s="10"/>
      <c r="S29" s="10"/>
      <c r="T29" s="12"/>
      <c r="U29" s="12"/>
      <c r="V29" s="12"/>
      <c r="W29" s="12"/>
      <c r="X29" s="12"/>
      <c r="Y29" s="8"/>
      <c r="Z29" s="20"/>
      <c r="AA29" s="21"/>
      <c r="AB29" s="2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8" customHeight="1">
      <c r="A30" s="63"/>
      <c r="B30" s="53" t="s">
        <v>35</v>
      </c>
      <c r="C30" s="54"/>
      <c r="D30" s="53" t="s">
        <v>130</v>
      </c>
      <c r="E30" s="63"/>
      <c r="F30" s="86"/>
      <c r="G30" s="87"/>
      <c r="H30" s="87"/>
      <c r="I30" s="87"/>
      <c r="J30" s="88">
        <v>10</v>
      </c>
      <c r="K30" s="89"/>
      <c r="L30" s="87"/>
      <c r="M30" s="90">
        <f t="shared" si="1"/>
        <v>0.13826388888888888</v>
      </c>
      <c r="N30" s="103">
        <f t="shared" si="0"/>
        <v>0.46118055555555565</v>
      </c>
      <c r="O30" s="20"/>
      <c r="P30" s="11"/>
      <c r="Q30" s="11"/>
      <c r="R30" s="10"/>
      <c r="S30" s="10"/>
      <c r="T30" s="12"/>
      <c r="U30" s="12"/>
      <c r="V30" s="12"/>
      <c r="W30" s="12"/>
      <c r="X30" s="12"/>
      <c r="Y30" s="8"/>
      <c r="Z30" s="20"/>
      <c r="AA30" s="21"/>
      <c r="AB30" s="2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3.25" customHeight="1">
      <c r="A31" s="123" t="s">
        <v>131</v>
      </c>
      <c r="B31" s="101" t="str">
        <f>B28</f>
        <v>Burragorang Rd</v>
      </c>
      <c r="C31" s="96">
        <f>C29</f>
        <v>1</v>
      </c>
      <c r="D31" s="124" t="str">
        <f>D28</f>
        <v>Lake Burragorang        Lookout Entrance</v>
      </c>
      <c r="E31" s="101" t="s">
        <v>32</v>
      </c>
      <c r="F31" s="51" t="s">
        <v>27</v>
      </c>
      <c r="G31" s="62">
        <f>G29+C31</f>
        <v>55.419999999999995</v>
      </c>
      <c r="H31" s="62">
        <f>C31/K31*60</f>
        <v>24</v>
      </c>
      <c r="I31" s="62">
        <f>G31/L31*60</f>
        <v>21.0989847715736</v>
      </c>
      <c r="J31" s="52"/>
      <c r="K31" s="52">
        <f>K29</f>
        <v>2.5</v>
      </c>
      <c r="L31" s="62">
        <f>L29+K31</f>
        <v>157.6</v>
      </c>
      <c r="M31" s="85">
        <f t="shared" si="1"/>
        <v>0.13999999999999999</v>
      </c>
      <c r="N31" s="102">
        <f t="shared" si="0"/>
        <v>0.46291666666666675</v>
      </c>
      <c r="O31" s="20"/>
      <c r="P31" s="11"/>
      <c r="Q31" s="11"/>
      <c r="R31" s="10"/>
      <c r="S31" s="10"/>
      <c r="T31" s="12"/>
      <c r="U31" s="12"/>
      <c r="V31" s="12"/>
      <c r="W31" s="12"/>
      <c r="X31" s="12"/>
      <c r="Y31" s="8"/>
      <c r="Z31" s="20"/>
      <c r="AA31" s="21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8" customHeight="1">
      <c r="A32" s="101" t="s">
        <v>14</v>
      </c>
      <c r="B32" s="101" t="str">
        <f>B29</f>
        <v>Burragorang Rd</v>
      </c>
      <c r="C32" s="96">
        <f>C28</f>
        <v>7.5</v>
      </c>
      <c r="D32" s="124" t="str">
        <f>D26</f>
        <v> 'Oakdale'</v>
      </c>
      <c r="E32" s="101" t="s">
        <v>40</v>
      </c>
      <c r="F32" s="51" t="s">
        <v>27</v>
      </c>
      <c r="G32" s="62">
        <f>G31+C32</f>
        <v>62.919999999999995</v>
      </c>
      <c r="H32" s="62">
        <f>C32/K32*60</f>
        <v>26.470588235294116</v>
      </c>
      <c r="I32" s="62">
        <f>G32/L32*60</f>
        <v>21.621993127147768</v>
      </c>
      <c r="J32" s="52"/>
      <c r="K32" s="52">
        <f>K28</f>
        <v>17</v>
      </c>
      <c r="L32" s="62">
        <f>L31+K32</f>
        <v>174.6</v>
      </c>
      <c r="M32" s="85">
        <f t="shared" si="1"/>
        <v>0.15180555555555553</v>
      </c>
      <c r="N32" s="102">
        <f t="shared" si="0"/>
        <v>0.4747222222222223</v>
      </c>
      <c r="O32" s="20"/>
      <c r="P32" s="11"/>
      <c r="Q32" s="11"/>
      <c r="R32" s="10"/>
      <c r="S32" s="10"/>
      <c r="T32" s="12"/>
      <c r="U32" s="12"/>
      <c r="V32" s="12"/>
      <c r="W32" s="12"/>
      <c r="X32" s="12"/>
      <c r="Y32" s="8"/>
      <c r="Z32" s="20"/>
      <c r="AA32" s="21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8" customHeight="1">
      <c r="A33" s="101" t="s">
        <v>9</v>
      </c>
      <c r="B33" s="101" t="s">
        <v>36</v>
      </c>
      <c r="C33" s="52">
        <v>2.1</v>
      </c>
      <c r="D33" s="51" t="s">
        <v>39</v>
      </c>
      <c r="E33" s="51" t="s">
        <v>40</v>
      </c>
      <c r="F33" s="51" t="s">
        <v>27</v>
      </c>
      <c r="G33" s="62">
        <f>G32+C33</f>
        <v>65.02</v>
      </c>
      <c r="H33" s="62">
        <f>C33/K33*60</f>
        <v>25.200000000000003</v>
      </c>
      <c r="I33" s="62">
        <f>G33/L33*60</f>
        <v>21.721603563474385</v>
      </c>
      <c r="J33" s="52"/>
      <c r="K33" s="52">
        <v>5</v>
      </c>
      <c r="L33" s="62">
        <f>L32+K33</f>
        <v>179.6</v>
      </c>
      <c r="M33" s="85">
        <f t="shared" si="1"/>
        <v>0.15527777777777774</v>
      </c>
      <c r="N33" s="102">
        <f t="shared" si="0"/>
        <v>0.47819444444444453</v>
      </c>
      <c r="O33" s="20"/>
      <c r="P33" s="11"/>
      <c r="Q33" s="11"/>
      <c r="R33" s="10"/>
      <c r="S33" s="10"/>
      <c r="T33" s="12"/>
      <c r="U33" s="12"/>
      <c r="V33" s="12"/>
      <c r="W33" s="12"/>
      <c r="X33" s="12"/>
      <c r="Y33" s="8"/>
      <c r="Z33" s="20"/>
      <c r="AA33" s="21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8" customHeight="1">
      <c r="A34" s="101" t="s">
        <v>6</v>
      </c>
      <c r="B34" s="101" t="s">
        <v>36</v>
      </c>
      <c r="C34" s="52">
        <v>6.6</v>
      </c>
      <c r="D34" s="55" t="s">
        <v>41</v>
      </c>
      <c r="E34" s="51" t="s">
        <v>40</v>
      </c>
      <c r="F34" s="51" t="s">
        <v>27</v>
      </c>
      <c r="G34" s="62">
        <f>G33+C34</f>
        <v>71.61999999999999</v>
      </c>
      <c r="H34" s="62">
        <f>C34/K34*60</f>
        <v>24.75</v>
      </c>
      <c r="I34" s="62">
        <f>G34/L34*60</f>
        <v>21.969325153374232</v>
      </c>
      <c r="J34" s="52"/>
      <c r="K34" s="52">
        <v>16</v>
      </c>
      <c r="L34" s="62">
        <f>L33+K34</f>
        <v>195.6</v>
      </c>
      <c r="M34" s="85">
        <f t="shared" si="1"/>
        <v>0.16638888888888884</v>
      </c>
      <c r="N34" s="102">
        <f t="shared" si="0"/>
        <v>0.48930555555555566</v>
      </c>
      <c r="O34" s="20"/>
      <c r="P34" s="11"/>
      <c r="Q34" s="11"/>
      <c r="R34" s="10"/>
      <c r="S34" s="10"/>
      <c r="T34" s="12"/>
      <c r="U34" s="12"/>
      <c r="V34" s="12"/>
      <c r="W34" s="12"/>
      <c r="X34" s="12"/>
      <c r="Y34" s="8"/>
      <c r="Z34" s="20"/>
      <c r="AA34" s="21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8" customHeight="1">
      <c r="A35" s="101" t="s">
        <v>14</v>
      </c>
      <c r="B35" s="101" t="s">
        <v>135</v>
      </c>
      <c r="C35" s="52">
        <v>1.2</v>
      </c>
      <c r="D35" s="109" t="s">
        <v>87</v>
      </c>
      <c r="E35" s="51" t="s">
        <v>15</v>
      </c>
      <c r="F35" s="51" t="s">
        <v>27</v>
      </c>
      <c r="G35" s="62">
        <f>G34+C35</f>
        <v>72.82</v>
      </c>
      <c r="H35" s="62">
        <f>C35/K35*60</f>
        <v>23.999999999999996</v>
      </c>
      <c r="I35" s="62">
        <f>G35/L35*60</f>
        <v>22</v>
      </c>
      <c r="J35" s="52"/>
      <c r="K35" s="52">
        <v>3</v>
      </c>
      <c r="L35" s="62">
        <f>L34+K35</f>
        <v>198.6</v>
      </c>
      <c r="M35" s="85">
        <f t="shared" si="1"/>
        <v>0.16847222222222216</v>
      </c>
      <c r="N35" s="102">
        <f t="shared" si="0"/>
        <v>0.491388888888889</v>
      </c>
      <c r="O35" s="20"/>
      <c r="P35" s="11"/>
      <c r="Q35" s="11"/>
      <c r="R35" s="10"/>
      <c r="S35" s="10"/>
      <c r="T35" s="12"/>
      <c r="U35" s="12"/>
      <c r="V35" s="12"/>
      <c r="W35" s="12"/>
      <c r="X35" s="12"/>
      <c r="Y35" s="8"/>
      <c r="Z35" s="20"/>
      <c r="AA35" s="21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24.75" customHeight="1">
      <c r="A36" s="65"/>
      <c r="B36" s="66" t="s">
        <v>42</v>
      </c>
      <c r="C36" s="67"/>
      <c r="D36" s="66" t="str">
        <f>D35</f>
        <v>Simply Delicious Cafe</v>
      </c>
      <c r="E36" s="91"/>
      <c r="F36" s="91"/>
      <c r="G36" s="92"/>
      <c r="H36" s="92"/>
      <c r="I36" s="92"/>
      <c r="J36" s="93">
        <v>35</v>
      </c>
      <c r="K36" s="94"/>
      <c r="L36" s="92"/>
      <c r="M36" s="95">
        <f t="shared" si="1"/>
        <v>0.19277777777777771</v>
      </c>
      <c r="N36" s="104">
        <f aca="true" t="shared" si="6" ref="N36:N52">N35+((K36+J36)/1440)</f>
        <v>0.5156944444444446</v>
      </c>
      <c r="O36" s="20"/>
      <c r="P36" s="11"/>
      <c r="Q36" s="11"/>
      <c r="R36" s="10"/>
      <c r="S36" s="10"/>
      <c r="T36" s="12"/>
      <c r="U36" s="12"/>
      <c r="V36" s="12"/>
      <c r="W36" s="12"/>
      <c r="X36" s="12"/>
      <c r="Y36" s="8"/>
      <c r="Z36" s="20"/>
      <c r="AA36" s="21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8" customHeight="1">
      <c r="A37" s="101" t="s">
        <v>6</v>
      </c>
      <c r="B37" s="101" t="s">
        <v>19</v>
      </c>
      <c r="C37" s="52">
        <v>1.2</v>
      </c>
      <c r="D37" s="69" t="s">
        <v>43</v>
      </c>
      <c r="E37" s="51" t="s">
        <v>15</v>
      </c>
      <c r="F37" s="51" t="s">
        <v>27</v>
      </c>
      <c r="G37" s="62">
        <f>G35+C37</f>
        <v>74.02</v>
      </c>
      <c r="H37" s="62">
        <f aca="true" t="shared" si="7" ref="H37:H42">C37/K37*60</f>
        <v>11.999999999999998</v>
      </c>
      <c r="I37" s="62">
        <f aca="true" t="shared" si="8" ref="I37:I42">G37/L37*60</f>
        <v>21.70674486803519</v>
      </c>
      <c r="J37" s="52"/>
      <c r="K37" s="52">
        <v>6</v>
      </c>
      <c r="L37" s="62">
        <f>L35+K37</f>
        <v>204.6</v>
      </c>
      <c r="M37" s="85">
        <f t="shared" si="1"/>
        <v>0.1969444444444444</v>
      </c>
      <c r="N37" s="102">
        <f t="shared" si="6"/>
        <v>0.5198611111111112</v>
      </c>
      <c r="O37" s="20"/>
      <c r="P37" s="11"/>
      <c r="Q37" s="11"/>
      <c r="R37" s="10"/>
      <c r="S37" s="10"/>
      <c r="T37" s="12"/>
      <c r="U37" s="12"/>
      <c r="V37" s="12"/>
      <c r="W37" s="12"/>
      <c r="X37" s="12"/>
      <c r="Y37" s="8"/>
      <c r="Z37" s="20"/>
      <c r="AA37" s="21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8" customHeight="1">
      <c r="A38" s="101" t="s">
        <v>6</v>
      </c>
      <c r="B38" s="100" t="s">
        <v>43</v>
      </c>
      <c r="C38" s="52">
        <v>4</v>
      </c>
      <c r="D38" s="69" t="s">
        <v>89</v>
      </c>
      <c r="E38" s="51" t="s">
        <v>40</v>
      </c>
      <c r="F38" s="51" t="s">
        <v>27</v>
      </c>
      <c r="G38" s="62">
        <f>G37+C38</f>
        <v>78.02</v>
      </c>
      <c r="H38" s="62">
        <f t="shared" si="7"/>
        <v>13.333333333333332</v>
      </c>
      <c r="I38" s="62">
        <f t="shared" si="8"/>
        <v>21.02964959568733</v>
      </c>
      <c r="J38" s="52"/>
      <c r="K38" s="52">
        <v>18</v>
      </c>
      <c r="L38" s="62">
        <f>L37+K38</f>
        <v>222.6</v>
      </c>
      <c r="M38" s="85">
        <f t="shared" si="1"/>
        <v>0.2094444444444444</v>
      </c>
      <c r="N38" s="102">
        <f t="shared" si="6"/>
        <v>0.5323611111111112</v>
      </c>
      <c r="O38" s="20"/>
      <c r="P38" s="11"/>
      <c r="Q38" s="11"/>
      <c r="R38" s="10"/>
      <c r="S38" s="10"/>
      <c r="T38" s="12"/>
      <c r="U38" s="12"/>
      <c r="V38" s="12"/>
      <c r="W38" s="12"/>
      <c r="X38" s="12"/>
      <c r="Y38" s="8"/>
      <c r="Z38" s="20"/>
      <c r="AA38" s="21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8" customHeight="1">
      <c r="A39" s="101" t="s">
        <v>6</v>
      </c>
      <c r="B39" s="100" t="s">
        <v>43</v>
      </c>
      <c r="C39" s="52">
        <v>2.4</v>
      </c>
      <c r="D39" s="51" t="s">
        <v>88</v>
      </c>
      <c r="E39" s="51" t="s">
        <v>40</v>
      </c>
      <c r="F39" s="51" t="s">
        <v>27</v>
      </c>
      <c r="G39" s="62">
        <f>G38+C39</f>
        <v>80.42</v>
      </c>
      <c r="H39" s="62">
        <f t="shared" si="7"/>
        <v>18</v>
      </c>
      <c r="I39" s="62">
        <f t="shared" si="8"/>
        <v>20.924544666088465</v>
      </c>
      <c r="J39" s="52"/>
      <c r="K39" s="52">
        <v>8</v>
      </c>
      <c r="L39" s="62">
        <f>L38+K39</f>
        <v>230.6</v>
      </c>
      <c r="M39" s="85">
        <f t="shared" si="1"/>
        <v>0.21499999999999997</v>
      </c>
      <c r="N39" s="102">
        <f t="shared" si="6"/>
        <v>0.5379166666666667</v>
      </c>
      <c r="O39" s="20"/>
      <c r="P39" s="11"/>
      <c r="Q39" s="11"/>
      <c r="R39" s="10"/>
      <c r="S39" s="10"/>
      <c r="T39" s="12"/>
      <c r="U39" s="12"/>
      <c r="V39" s="12"/>
      <c r="W39" s="12"/>
      <c r="X39" s="12"/>
      <c r="Y39" s="8"/>
      <c r="Z39" s="20"/>
      <c r="AA39" s="21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8" customHeight="1">
      <c r="A40" s="101" t="s">
        <v>6</v>
      </c>
      <c r="B40" s="100" t="s">
        <v>43</v>
      </c>
      <c r="C40" s="52">
        <v>5</v>
      </c>
      <c r="D40" s="69" t="s">
        <v>44</v>
      </c>
      <c r="E40" s="51" t="s">
        <v>21</v>
      </c>
      <c r="F40" s="51" t="s">
        <v>27</v>
      </c>
      <c r="G40" s="62">
        <f>G39+C40</f>
        <v>85.42</v>
      </c>
      <c r="H40" s="62">
        <f t="shared" si="7"/>
        <v>40</v>
      </c>
      <c r="I40" s="62">
        <f t="shared" si="8"/>
        <v>21.525409491810166</v>
      </c>
      <c r="J40" s="52"/>
      <c r="K40" s="52">
        <v>7.5</v>
      </c>
      <c r="L40" s="62">
        <f>L39+K40</f>
        <v>238.1</v>
      </c>
      <c r="M40" s="85">
        <f t="shared" si="1"/>
        <v>0.2202083333333333</v>
      </c>
      <c r="N40" s="102">
        <f t="shared" si="6"/>
        <v>0.5431250000000001</v>
      </c>
      <c r="O40" s="20"/>
      <c r="P40" s="11"/>
      <c r="Q40" s="11"/>
      <c r="R40" s="10"/>
      <c r="S40" s="10"/>
      <c r="T40" s="12"/>
      <c r="U40" s="12"/>
      <c r="V40" s="12"/>
      <c r="W40" s="12"/>
      <c r="X40" s="12"/>
      <c r="Y40" s="8"/>
      <c r="Z40" s="20"/>
      <c r="AA40" s="21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8" customHeight="1">
      <c r="A41" s="101" t="s">
        <v>9</v>
      </c>
      <c r="B41" s="100" t="s">
        <v>44</v>
      </c>
      <c r="C41" s="52">
        <v>2.5</v>
      </c>
      <c r="D41" s="69" t="s">
        <v>45</v>
      </c>
      <c r="E41" s="51" t="s">
        <v>46</v>
      </c>
      <c r="F41" s="51" t="s">
        <v>27</v>
      </c>
      <c r="G41" s="62">
        <f>G40+C41</f>
        <v>87.92</v>
      </c>
      <c r="H41" s="62">
        <f t="shared" si="7"/>
        <v>21.42857142857143</v>
      </c>
      <c r="I41" s="62">
        <f t="shared" si="8"/>
        <v>21.52264381884945</v>
      </c>
      <c r="J41" s="52"/>
      <c r="K41" s="52">
        <v>7</v>
      </c>
      <c r="L41" s="62">
        <f>L40+K41</f>
        <v>245.1</v>
      </c>
      <c r="M41" s="85">
        <f t="shared" si="1"/>
        <v>0.22506944444444443</v>
      </c>
      <c r="N41" s="102">
        <f t="shared" si="6"/>
        <v>0.5479861111111112</v>
      </c>
      <c r="O41" s="20"/>
      <c r="P41" s="11"/>
      <c r="Q41" s="11"/>
      <c r="R41" s="10"/>
      <c r="S41" s="10"/>
      <c r="T41" s="12"/>
      <c r="U41" s="12"/>
      <c r="V41" s="12"/>
      <c r="W41" s="12"/>
      <c r="X41" s="12"/>
      <c r="Y41" s="8"/>
      <c r="Z41" s="20"/>
      <c r="AA41" s="21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8" customHeight="1">
      <c r="A42" s="101" t="s">
        <v>14</v>
      </c>
      <c r="B42" s="100" t="s">
        <v>45</v>
      </c>
      <c r="C42" s="52">
        <v>2.2</v>
      </c>
      <c r="D42" s="70" t="s">
        <v>47</v>
      </c>
      <c r="E42" s="51" t="s">
        <v>40</v>
      </c>
      <c r="F42" s="51" t="s">
        <v>27</v>
      </c>
      <c r="G42" s="62">
        <f>G41+C42</f>
        <v>90.12</v>
      </c>
      <c r="H42" s="62">
        <f t="shared" si="7"/>
        <v>22</v>
      </c>
      <c r="I42" s="62">
        <f t="shared" si="8"/>
        <v>21.534050179211473</v>
      </c>
      <c r="J42" s="52"/>
      <c r="K42" s="52">
        <v>6</v>
      </c>
      <c r="L42" s="62">
        <f>L41+K42</f>
        <v>251.1</v>
      </c>
      <c r="M42" s="85">
        <f t="shared" si="1"/>
        <v>0.2292361111111111</v>
      </c>
      <c r="N42" s="102">
        <f t="shared" si="6"/>
        <v>0.5521527777777778</v>
      </c>
      <c r="O42" s="20"/>
      <c r="P42" s="11"/>
      <c r="Q42" s="11"/>
      <c r="R42" s="10"/>
      <c r="S42" s="10"/>
      <c r="T42" s="12"/>
      <c r="U42" s="12"/>
      <c r="V42" s="12"/>
      <c r="W42" s="12"/>
      <c r="X42" s="12"/>
      <c r="Y42" s="8"/>
      <c r="Z42" s="20"/>
      <c r="AA42" s="21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21" customHeight="1">
      <c r="A43" s="65"/>
      <c r="B43" s="66" t="s">
        <v>48</v>
      </c>
      <c r="C43" s="67"/>
      <c r="D43" s="66" t="s">
        <v>49</v>
      </c>
      <c r="E43" s="66"/>
      <c r="F43" s="66"/>
      <c r="G43" s="68"/>
      <c r="H43" s="68"/>
      <c r="I43" s="68"/>
      <c r="J43" s="93">
        <v>25</v>
      </c>
      <c r="K43" s="94"/>
      <c r="L43" s="92"/>
      <c r="M43" s="95">
        <f t="shared" si="1"/>
        <v>0.24659722222222222</v>
      </c>
      <c r="N43" s="104">
        <f t="shared" si="6"/>
        <v>0.569513888888889</v>
      </c>
      <c r="O43" s="20"/>
      <c r="P43" s="11"/>
      <c r="Q43" s="11"/>
      <c r="R43" s="10"/>
      <c r="S43" s="10"/>
      <c r="T43" s="12"/>
      <c r="U43" s="12"/>
      <c r="V43" s="12"/>
      <c r="W43" s="12"/>
      <c r="X43" s="12"/>
      <c r="Y43" s="8"/>
      <c r="Z43" s="20"/>
      <c r="AA43" s="21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8" customHeight="1">
      <c r="A44" s="101" t="s">
        <v>14</v>
      </c>
      <c r="B44" s="100" t="s">
        <v>50</v>
      </c>
      <c r="C44" s="52">
        <v>4.5</v>
      </c>
      <c r="D44" s="69" t="s">
        <v>51</v>
      </c>
      <c r="E44" s="51" t="s">
        <v>15</v>
      </c>
      <c r="F44" s="51" t="s">
        <v>27</v>
      </c>
      <c r="G44" s="62">
        <f>G42+C44</f>
        <v>94.62</v>
      </c>
      <c r="H44" s="62">
        <f>C44/K44*60</f>
        <v>22.5</v>
      </c>
      <c r="I44" s="62">
        <f>G44/L44*60</f>
        <v>21.578107183580386</v>
      </c>
      <c r="J44" s="52"/>
      <c r="K44" s="52">
        <v>12</v>
      </c>
      <c r="L44" s="62">
        <f>L42+K44</f>
        <v>263.1</v>
      </c>
      <c r="M44" s="85">
        <f t="shared" si="1"/>
        <v>0.25493055555555555</v>
      </c>
      <c r="N44" s="102">
        <f t="shared" si="6"/>
        <v>0.5778472222222223</v>
      </c>
      <c r="O44" s="20"/>
      <c r="P44" s="11"/>
      <c r="Q44" s="11"/>
      <c r="R44" s="10"/>
      <c r="S44" s="10"/>
      <c r="T44" s="12"/>
      <c r="U44" s="12"/>
      <c r="V44" s="12"/>
      <c r="W44" s="12"/>
      <c r="X44" s="12"/>
      <c r="Y44" s="8"/>
      <c r="Z44" s="20"/>
      <c r="AA44" s="21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8" customHeight="1">
      <c r="A45" s="101" t="s">
        <v>6</v>
      </c>
      <c r="B45" s="100" t="s">
        <v>50</v>
      </c>
      <c r="C45" s="52">
        <v>8.5</v>
      </c>
      <c r="D45" s="69" t="s">
        <v>52</v>
      </c>
      <c r="E45" s="51" t="s">
        <v>106</v>
      </c>
      <c r="F45" s="51" t="s">
        <v>27</v>
      </c>
      <c r="G45" s="62">
        <f>G44+C45</f>
        <v>103.12</v>
      </c>
      <c r="H45" s="62">
        <f>C45/K45*60</f>
        <v>34</v>
      </c>
      <c r="I45" s="62">
        <f>G45/L45*60</f>
        <v>22.248112189859764</v>
      </c>
      <c r="J45" s="52"/>
      <c r="K45" s="52">
        <v>15</v>
      </c>
      <c r="L45" s="62">
        <f>L44+K45</f>
        <v>278.1</v>
      </c>
      <c r="M45" s="85">
        <f t="shared" si="1"/>
        <v>0.26534722222222223</v>
      </c>
      <c r="N45" s="102">
        <f t="shared" si="6"/>
        <v>0.5882638888888889</v>
      </c>
      <c r="O45" s="20"/>
      <c r="P45" s="11"/>
      <c r="Q45" s="11"/>
      <c r="R45" s="10"/>
      <c r="S45" s="10"/>
      <c r="T45" s="12"/>
      <c r="U45" s="12"/>
      <c r="V45" s="12"/>
      <c r="W45" s="12"/>
      <c r="X45" s="12"/>
      <c r="Y45" s="8"/>
      <c r="Z45" s="20"/>
      <c r="AA45" s="21"/>
      <c r="AB45" s="2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23.25" customHeight="1">
      <c r="A46" s="63"/>
      <c r="B46" s="53" t="s">
        <v>53</v>
      </c>
      <c r="C46" s="54"/>
      <c r="D46" s="111" t="str">
        <f>D45</f>
        <v>Tailby Rd</v>
      </c>
      <c r="E46" s="53"/>
      <c r="F46" s="53"/>
      <c r="G46" s="64"/>
      <c r="H46" s="64"/>
      <c r="I46" s="64"/>
      <c r="J46" s="88">
        <v>3</v>
      </c>
      <c r="K46" s="89"/>
      <c r="L46" s="87"/>
      <c r="M46" s="90">
        <f t="shared" si="1"/>
        <v>0.26743055555555556</v>
      </c>
      <c r="N46" s="103">
        <f t="shared" si="6"/>
        <v>0.5903472222222222</v>
      </c>
      <c r="O46" s="20"/>
      <c r="P46" s="11"/>
      <c r="Q46" s="11"/>
      <c r="R46" s="10"/>
      <c r="S46" s="10"/>
      <c r="T46" s="12"/>
      <c r="U46" s="12"/>
      <c r="V46" s="12"/>
      <c r="W46" s="12"/>
      <c r="X46" s="12"/>
      <c r="Y46" s="8"/>
      <c r="Z46" s="20"/>
      <c r="AA46" s="21"/>
      <c r="AB46" s="2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8" customHeight="1">
      <c r="A47" s="99" t="s">
        <v>9</v>
      </c>
      <c r="B47" s="100" t="str">
        <f>D45</f>
        <v>Tailby Rd</v>
      </c>
      <c r="C47" s="71">
        <v>0.5</v>
      </c>
      <c r="D47" s="61" t="s">
        <v>101</v>
      </c>
      <c r="E47" s="51" t="s">
        <v>107</v>
      </c>
      <c r="F47" s="51" t="s">
        <v>27</v>
      </c>
      <c r="G47" s="62">
        <f>G45+C47</f>
        <v>103.62</v>
      </c>
      <c r="H47" s="62">
        <f aca="true" t="shared" si="9" ref="H47:H52">C47/K47*60</f>
        <v>20</v>
      </c>
      <c r="I47" s="62">
        <f aca="true" t="shared" si="10" ref="I47:I52">G47/L47*60</f>
        <v>22.23605150214592</v>
      </c>
      <c r="J47" s="52"/>
      <c r="K47" s="52">
        <v>1.5</v>
      </c>
      <c r="L47" s="62">
        <f>L45+K47</f>
        <v>279.6</v>
      </c>
      <c r="M47" s="85">
        <f t="shared" si="1"/>
        <v>0.2684722222222222</v>
      </c>
      <c r="N47" s="102">
        <f t="shared" si="6"/>
        <v>0.591388888888889</v>
      </c>
      <c r="O47" s="20"/>
      <c r="P47" s="11"/>
      <c r="Q47" s="11"/>
      <c r="R47" s="10"/>
      <c r="S47" s="10"/>
      <c r="T47" s="12"/>
      <c r="U47" s="12"/>
      <c r="V47" s="12"/>
      <c r="W47" s="12"/>
      <c r="X47" s="12"/>
      <c r="Y47" s="8"/>
      <c r="Z47" s="20"/>
      <c r="AA47" s="21"/>
      <c r="AB47" s="2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8" customHeight="1">
      <c r="A48" s="99" t="s">
        <v>14</v>
      </c>
      <c r="B48" s="100" t="str">
        <f aca="true" t="shared" si="11" ref="B48:B53">D47</f>
        <v>Gilchrist Drive</v>
      </c>
      <c r="C48" s="71">
        <v>0.6</v>
      </c>
      <c r="D48" s="61" t="str">
        <f>B8</f>
        <v>Narellan Rd</v>
      </c>
      <c r="E48" s="51" t="s">
        <v>106</v>
      </c>
      <c r="F48" s="51" t="s">
        <v>27</v>
      </c>
      <c r="G48" s="62">
        <f>G47+C48</f>
        <v>104.22</v>
      </c>
      <c r="H48" s="62">
        <f t="shared" si="9"/>
        <v>14.399999999999999</v>
      </c>
      <c r="I48" s="62">
        <f t="shared" si="10"/>
        <v>22.16660758596242</v>
      </c>
      <c r="J48" s="52"/>
      <c r="K48" s="52">
        <v>2.5</v>
      </c>
      <c r="L48" s="62">
        <f>L47+K48</f>
        <v>282.1</v>
      </c>
      <c r="M48" s="85">
        <f t="shared" si="1"/>
        <v>0.27020833333333333</v>
      </c>
      <c r="N48" s="102">
        <f t="shared" si="6"/>
        <v>0.5931250000000001</v>
      </c>
      <c r="O48" s="20"/>
      <c r="P48" s="11"/>
      <c r="Q48" s="11"/>
      <c r="R48" s="10"/>
      <c r="S48" s="10"/>
      <c r="T48" s="12"/>
      <c r="U48" s="12"/>
      <c r="V48" s="12"/>
      <c r="W48" s="12"/>
      <c r="X48" s="12"/>
      <c r="Y48" s="8"/>
      <c r="Z48" s="20"/>
      <c r="AA48" s="21"/>
      <c r="AB48" s="23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8" customHeight="1">
      <c r="A49" s="99" t="s">
        <v>14</v>
      </c>
      <c r="B49" s="100" t="str">
        <f t="shared" si="11"/>
        <v>Narellan Rd</v>
      </c>
      <c r="C49" s="71">
        <v>5</v>
      </c>
      <c r="D49" s="61" t="str">
        <f>B7</f>
        <v>Waterworth Drive</v>
      </c>
      <c r="E49" s="51" t="s">
        <v>95</v>
      </c>
      <c r="F49" s="51" t="s">
        <v>27</v>
      </c>
      <c r="G49" s="62">
        <f>G48+C49</f>
        <v>109.22</v>
      </c>
      <c r="H49" s="62">
        <f t="shared" si="9"/>
        <v>33.333333333333336</v>
      </c>
      <c r="I49" s="62">
        <f t="shared" si="10"/>
        <v>22.51185159738921</v>
      </c>
      <c r="J49" s="52"/>
      <c r="K49" s="52">
        <v>9</v>
      </c>
      <c r="L49" s="62">
        <f>L48+K49</f>
        <v>291.1</v>
      </c>
      <c r="M49" s="85">
        <f t="shared" si="1"/>
        <v>0.2764583333333333</v>
      </c>
      <c r="N49" s="102">
        <f t="shared" si="6"/>
        <v>0.5993750000000001</v>
      </c>
      <c r="O49" s="20"/>
      <c r="P49" s="11"/>
      <c r="Q49" s="11"/>
      <c r="R49" s="10"/>
      <c r="S49" s="10"/>
      <c r="T49" s="12"/>
      <c r="U49" s="12"/>
      <c r="V49" s="12"/>
      <c r="W49" s="12"/>
      <c r="X49" s="12"/>
      <c r="Y49" s="8"/>
      <c r="Z49" s="20"/>
      <c r="AA49" s="21"/>
      <c r="AB49" s="2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8" customHeight="1">
      <c r="A50" s="99" t="s">
        <v>14</v>
      </c>
      <c r="B50" s="100" t="str">
        <f t="shared" si="11"/>
        <v>Waterworth Drive</v>
      </c>
      <c r="C50" s="71">
        <f>C7</f>
        <v>0.2</v>
      </c>
      <c r="D50" s="61" t="str">
        <f>B6</f>
        <v>Wellings Drive</v>
      </c>
      <c r="E50" s="51" t="s">
        <v>102</v>
      </c>
      <c r="F50" s="51" t="s">
        <v>27</v>
      </c>
      <c r="G50" s="62">
        <f>G49+C50</f>
        <v>109.42</v>
      </c>
      <c r="H50" s="62">
        <f t="shared" si="9"/>
        <v>15</v>
      </c>
      <c r="I50" s="62">
        <f t="shared" si="10"/>
        <v>22.491264131551898</v>
      </c>
      <c r="J50" s="52"/>
      <c r="K50" s="52">
        <v>0.8</v>
      </c>
      <c r="L50" s="62">
        <f>L49+K50</f>
        <v>291.90000000000003</v>
      </c>
      <c r="M50" s="85">
        <f t="shared" si="1"/>
        <v>0.27701388888888884</v>
      </c>
      <c r="N50" s="102">
        <f t="shared" si="6"/>
        <v>0.5999305555555556</v>
      </c>
      <c r="O50" s="20"/>
      <c r="P50" s="11"/>
      <c r="Q50" s="11"/>
      <c r="R50" s="10"/>
      <c r="S50" s="10"/>
      <c r="T50" s="12"/>
      <c r="U50" s="12"/>
      <c r="V50" s="12"/>
      <c r="W50" s="12"/>
      <c r="X50" s="12"/>
      <c r="Y50" s="8"/>
      <c r="Z50" s="20"/>
      <c r="AA50" s="21"/>
      <c r="AB50" s="2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8" customHeight="1">
      <c r="A51" s="99" t="s">
        <v>14</v>
      </c>
      <c r="B51" s="100" t="str">
        <f t="shared" si="11"/>
        <v>Wellings Drive</v>
      </c>
      <c r="C51" s="71">
        <f>C6</f>
        <v>0.2</v>
      </c>
      <c r="D51" s="61" t="str">
        <f>B5</f>
        <v>Fitzpatrick Rd</v>
      </c>
      <c r="E51" s="51" t="s">
        <v>103</v>
      </c>
      <c r="F51" s="51" t="s">
        <v>27</v>
      </c>
      <c r="G51" s="62">
        <f>G50+C51</f>
        <v>109.62</v>
      </c>
      <c r="H51" s="62">
        <f t="shared" si="9"/>
        <v>24</v>
      </c>
      <c r="I51" s="62">
        <f t="shared" si="10"/>
        <v>22.493844049247606</v>
      </c>
      <c r="J51" s="52"/>
      <c r="K51" s="52">
        <v>0.5</v>
      </c>
      <c r="L51" s="62">
        <f>L50+K51</f>
        <v>292.40000000000003</v>
      </c>
      <c r="M51" s="85">
        <f t="shared" si="1"/>
        <v>0.27736111111111106</v>
      </c>
      <c r="N51" s="102">
        <f t="shared" si="6"/>
        <v>0.6002777777777779</v>
      </c>
      <c r="O51" s="20"/>
      <c r="P51" s="11"/>
      <c r="Q51" s="11"/>
      <c r="R51" s="10"/>
      <c r="S51" s="10"/>
      <c r="T51" s="12"/>
      <c r="U51" s="12"/>
      <c r="V51" s="12"/>
      <c r="W51" s="12"/>
      <c r="X51" s="12"/>
      <c r="Y51" s="8"/>
      <c r="Z51" s="20"/>
      <c r="AA51" s="21"/>
      <c r="AB51" s="23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22.5" customHeight="1">
      <c r="A52" s="99" t="str">
        <f>A41</f>
        <v>R</v>
      </c>
      <c r="B52" s="100" t="str">
        <f t="shared" si="11"/>
        <v>Fitzpatrick Rd</v>
      </c>
      <c r="C52" s="71">
        <f>C5</f>
        <v>0.22</v>
      </c>
      <c r="D52" s="61" t="str">
        <f>B4</f>
        <v>Birriwa Reserve, "Mount Annan"</v>
      </c>
      <c r="E52" s="51" t="s">
        <v>102</v>
      </c>
      <c r="F52" s="51" t="s">
        <v>27</v>
      </c>
      <c r="G52" s="62">
        <f>G51+C52</f>
        <v>109.84</v>
      </c>
      <c r="H52" s="62">
        <f t="shared" si="9"/>
        <v>26.4</v>
      </c>
      <c r="I52" s="62">
        <f t="shared" si="10"/>
        <v>22.500512120177532</v>
      </c>
      <c r="J52" s="52"/>
      <c r="K52" s="52">
        <v>0.5</v>
      </c>
      <c r="L52" s="62">
        <f>L51+K52</f>
        <v>292.90000000000003</v>
      </c>
      <c r="M52" s="85">
        <f t="shared" si="1"/>
        <v>0.2777083333333333</v>
      </c>
      <c r="N52" s="102">
        <f t="shared" si="6"/>
        <v>0.6006250000000002</v>
      </c>
      <c r="O52" s="20"/>
      <c r="P52" s="11"/>
      <c r="Q52" s="11"/>
      <c r="R52" s="10"/>
      <c r="S52" s="10"/>
      <c r="T52" s="12"/>
      <c r="U52" s="12"/>
      <c r="V52" s="12"/>
      <c r="W52" s="12"/>
      <c r="X52" s="12"/>
      <c r="Y52" s="8"/>
      <c r="Z52" s="20"/>
      <c r="AA52" s="21"/>
      <c r="AB52" s="23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customHeight="1">
      <c r="A53" s="48" t="s">
        <v>1</v>
      </c>
      <c r="B53" s="59" t="str">
        <f t="shared" si="11"/>
        <v>Birriwa Reserve, "Mount Annan"</v>
      </c>
      <c r="C53" s="60">
        <f>SUM(C4:C52)</f>
        <v>109.84</v>
      </c>
      <c r="D53" s="48" t="s">
        <v>1</v>
      </c>
      <c r="E53" s="48" t="s">
        <v>1</v>
      </c>
      <c r="F53" s="48" t="s">
        <v>1</v>
      </c>
      <c r="G53" s="60">
        <f>G52</f>
        <v>109.84</v>
      </c>
      <c r="H53" s="59" t="s">
        <v>1</v>
      </c>
      <c r="I53" s="60">
        <f>I52</f>
        <v>22.500512120177532</v>
      </c>
      <c r="J53" s="72">
        <f>SUM(J4:J52)</f>
        <v>107</v>
      </c>
      <c r="K53" s="72">
        <f>SUM(K4:K52)</f>
        <v>292.90000000000003</v>
      </c>
      <c r="L53" s="72">
        <f>L52</f>
        <v>292.90000000000003</v>
      </c>
      <c r="M53" s="84">
        <f>(J53+K53)/1440</f>
        <v>0.27770833333333333</v>
      </c>
      <c r="N53" s="73" t="s">
        <v>56</v>
      </c>
      <c r="O53" s="20"/>
      <c r="P53" s="11"/>
      <c r="Q53" s="11"/>
      <c r="R53" s="10"/>
      <c r="S53" s="10"/>
      <c r="T53" s="12"/>
      <c r="U53" s="12"/>
      <c r="V53" s="12"/>
      <c r="W53" s="12"/>
      <c r="X53" s="12"/>
      <c r="Y53" s="8"/>
      <c r="Z53" s="20"/>
      <c r="AA53" s="21"/>
      <c r="AB53" s="2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28" ht="18" customHeight="1">
      <c r="A54" s="74"/>
      <c r="B54" s="51" t="s">
        <v>1</v>
      </c>
      <c r="C54" s="107" t="s">
        <v>77</v>
      </c>
      <c r="D54" s="56"/>
      <c r="E54" s="56"/>
      <c r="F54" s="56"/>
      <c r="G54" s="74"/>
      <c r="H54" s="74"/>
      <c r="I54" s="75"/>
      <c r="J54" s="57"/>
      <c r="K54" s="57"/>
      <c r="L54" s="57"/>
      <c r="M54" s="58" t="s">
        <v>65</v>
      </c>
      <c r="N54" s="77">
        <f>N4</f>
        <v>0.3229166666666667</v>
      </c>
      <c r="O54" s="25"/>
      <c r="P54" s="11"/>
      <c r="Q54" s="11"/>
      <c r="R54" s="10"/>
      <c r="S54" s="10"/>
      <c r="T54" s="12"/>
      <c r="U54" s="12"/>
      <c r="V54" s="12"/>
      <c r="W54" s="12"/>
      <c r="X54" s="12"/>
      <c r="Y54" s="8"/>
      <c r="Z54" s="25"/>
      <c r="AA54" s="26"/>
      <c r="AB54" s="27"/>
    </row>
    <row r="55" spans="1:28" ht="21" customHeight="1">
      <c r="A55" s="56" t="s">
        <v>0</v>
      </c>
      <c r="B55" s="75" t="s">
        <v>57</v>
      </c>
      <c r="C55" s="56"/>
      <c r="D55" s="56" t="s">
        <v>58</v>
      </c>
      <c r="E55" s="56" t="s">
        <v>2</v>
      </c>
      <c r="F55" s="56" t="s">
        <v>64</v>
      </c>
      <c r="G55" s="75" t="s">
        <v>4</v>
      </c>
      <c r="H55" s="75" t="s">
        <v>70</v>
      </c>
      <c r="I55" s="75"/>
      <c r="J55" s="76"/>
      <c r="K55" s="76"/>
      <c r="L55" s="76"/>
      <c r="M55" s="58" t="s">
        <v>66</v>
      </c>
      <c r="N55" s="105">
        <f>N52</f>
        <v>0.6006250000000002</v>
      </c>
      <c r="O55" s="28"/>
      <c r="P55" s="11"/>
      <c r="Q55" s="11"/>
      <c r="R55" s="10"/>
      <c r="S55" s="10"/>
      <c r="T55" s="12"/>
      <c r="U55" s="12"/>
      <c r="V55" s="12"/>
      <c r="W55" s="12"/>
      <c r="X55" s="12"/>
      <c r="Y55" s="8"/>
      <c r="Z55" s="28"/>
      <c r="AA55" s="26"/>
      <c r="AB55" s="22"/>
    </row>
    <row r="56" spans="1:28" ht="24.75" customHeight="1">
      <c r="A56" s="75">
        <v>1</v>
      </c>
      <c r="B56" s="56" t="str">
        <f>B4</f>
        <v>Birriwa Reserve, "Mount Annan"</v>
      </c>
      <c r="C56" s="56" t="s">
        <v>59</v>
      </c>
      <c r="D56" s="56" t="str">
        <f>D18</f>
        <v>Cobbitty Café Patisserie</v>
      </c>
      <c r="E56" s="57">
        <f>G18</f>
        <v>21.619999999999997</v>
      </c>
      <c r="F56" s="57">
        <f>E56</f>
        <v>21.619999999999997</v>
      </c>
      <c r="G56" s="57">
        <f>L18</f>
        <v>73.1</v>
      </c>
      <c r="H56" s="79">
        <f>E56*60/G56</f>
        <v>17.745554035567714</v>
      </c>
      <c r="I56" s="75"/>
      <c r="J56" s="76"/>
      <c r="K56" s="76"/>
      <c r="L56" s="76"/>
      <c r="M56" s="58" t="s">
        <v>4</v>
      </c>
      <c r="N56" s="77">
        <f>N55-N54</f>
        <v>0.2777083333333335</v>
      </c>
      <c r="O56" s="28"/>
      <c r="P56" s="11"/>
      <c r="Q56" s="11"/>
      <c r="R56" s="10"/>
      <c r="S56" s="10"/>
      <c r="T56" s="12"/>
      <c r="U56" s="12"/>
      <c r="V56" s="12"/>
      <c r="W56" s="12"/>
      <c r="X56" s="12"/>
      <c r="Y56" s="8"/>
      <c r="Z56" s="28"/>
      <c r="AA56" s="26"/>
      <c r="AB56" s="22"/>
    </row>
    <row r="57" spans="1:28" ht="24.75" customHeight="1">
      <c r="A57" s="75">
        <v>2</v>
      </c>
      <c r="B57" s="56" t="str">
        <f>D56</f>
        <v>Cobbitty Café Patisserie</v>
      </c>
      <c r="C57" s="56" t="s">
        <v>59</v>
      </c>
      <c r="D57" s="56" t="str">
        <f>D35</f>
        <v>Simply Delicious Cafe</v>
      </c>
      <c r="E57" s="57">
        <f>G35-G18</f>
        <v>51.199999999999996</v>
      </c>
      <c r="F57" s="57">
        <f>F56+E57</f>
        <v>72.82</v>
      </c>
      <c r="G57" s="57">
        <f>L35-L18</f>
        <v>125.5</v>
      </c>
      <c r="H57" s="79">
        <f>E57*60/G57</f>
        <v>24.478087649402386</v>
      </c>
      <c r="I57" s="75"/>
      <c r="J57" s="74"/>
      <c r="K57" s="74"/>
      <c r="L57" s="74"/>
      <c r="M57" s="75" t="s">
        <v>3</v>
      </c>
      <c r="N57" s="78">
        <f>K53/1440</f>
        <v>0.2034027777777778</v>
      </c>
      <c r="O57" s="30"/>
      <c r="P57" s="11"/>
      <c r="Q57" s="11"/>
      <c r="R57" s="10"/>
      <c r="S57" s="10"/>
      <c r="T57" s="12"/>
      <c r="U57" s="12"/>
      <c r="V57" s="12"/>
      <c r="W57" s="12"/>
      <c r="X57" s="12"/>
      <c r="Y57" s="8"/>
      <c r="Z57" s="30"/>
      <c r="AA57" s="26"/>
      <c r="AB57" s="6"/>
    </row>
    <row r="58" spans="1:28" ht="28.5" customHeight="1">
      <c r="A58" s="75">
        <v>3</v>
      </c>
      <c r="B58" s="56" t="str">
        <f>D35</f>
        <v>Simply Delicious Cafe</v>
      </c>
      <c r="C58" s="56" t="s">
        <v>59</v>
      </c>
      <c r="D58" s="58" t="str">
        <f>D42</f>
        <v>Menangle General Store</v>
      </c>
      <c r="E58" s="57">
        <f>G42-G35</f>
        <v>17.30000000000001</v>
      </c>
      <c r="F58" s="57">
        <f>F57+E58</f>
        <v>90.12</v>
      </c>
      <c r="G58" s="57">
        <f>L42-L35</f>
        <v>52.5</v>
      </c>
      <c r="H58" s="79">
        <f>E58*60/G58</f>
        <v>19.771428571428583</v>
      </c>
      <c r="I58" s="75"/>
      <c r="J58" s="74"/>
      <c r="K58" s="74"/>
      <c r="L58" s="74"/>
      <c r="M58" s="75" t="s">
        <v>67</v>
      </c>
      <c r="N58" s="106">
        <f>J53/1440</f>
        <v>0.07430555555555556</v>
      </c>
      <c r="O58" s="31"/>
      <c r="P58" s="11"/>
      <c r="Q58" s="11"/>
      <c r="R58" s="10"/>
      <c r="S58" s="10"/>
      <c r="T58" s="12"/>
      <c r="U58" s="12"/>
      <c r="V58" s="12"/>
      <c r="W58" s="12"/>
      <c r="X58" s="12"/>
      <c r="Y58" s="8"/>
      <c r="Z58" s="31"/>
      <c r="AB58" s="6"/>
    </row>
    <row r="59" spans="1:28" ht="26.25" customHeight="1">
      <c r="A59" s="75">
        <v>4</v>
      </c>
      <c r="B59" s="58" t="str">
        <f>D58</f>
        <v>Menangle General Store</v>
      </c>
      <c r="C59" s="56" t="s">
        <v>59</v>
      </c>
      <c r="D59" s="56" t="str">
        <f>B56</f>
        <v>Birriwa Reserve, "Mount Annan"</v>
      </c>
      <c r="E59" s="97">
        <f>G52-G42</f>
        <v>19.72</v>
      </c>
      <c r="F59" s="57">
        <f>F58+E59</f>
        <v>109.84</v>
      </c>
      <c r="G59" s="97">
        <f>L52-L42</f>
        <v>41.80000000000004</v>
      </c>
      <c r="H59" s="79">
        <f>E59*60/G59</f>
        <v>28.30622009569375</v>
      </c>
      <c r="I59" s="75"/>
      <c r="J59" s="74"/>
      <c r="K59" s="74"/>
      <c r="L59" s="74"/>
      <c r="M59" s="75" t="s">
        <v>4</v>
      </c>
      <c r="N59" s="78">
        <f>SUM(N57:N58)</f>
        <v>0.27770833333333333</v>
      </c>
      <c r="O59" s="31"/>
      <c r="P59" s="11"/>
      <c r="Q59" s="11"/>
      <c r="R59" s="10"/>
      <c r="S59" s="10"/>
      <c r="T59" s="12"/>
      <c r="U59" s="12"/>
      <c r="V59" s="12"/>
      <c r="W59" s="12"/>
      <c r="X59" s="12"/>
      <c r="Y59" s="8"/>
      <c r="Z59" s="31"/>
      <c r="AB59" s="6"/>
    </row>
    <row r="60" spans="1:28" ht="18" customHeight="1">
      <c r="A60" s="75"/>
      <c r="B60" s="51"/>
      <c r="C60" s="51"/>
      <c r="D60" s="51"/>
      <c r="E60" s="82">
        <f>SUM(E56:E59)</f>
        <v>109.84</v>
      </c>
      <c r="F60" s="51"/>
      <c r="G60" s="98">
        <f>SUM(G56:G59)</f>
        <v>292.90000000000003</v>
      </c>
      <c r="H60" s="125">
        <f>E60*60/G60</f>
        <v>22.500512120177536</v>
      </c>
      <c r="I60" s="75"/>
      <c r="J60" s="76"/>
      <c r="K60" s="76"/>
      <c r="L60" s="76"/>
      <c r="M60" s="75" t="s">
        <v>69</v>
      </c>
      <c r="N60" s="81">
        <f>I53</f>
        <v>22.500512120177532</v>
      </c>
      <c r="O60" s="32"/>
      <c r="P60" s="11"/>
      <c r="Q60" s="11"/>
      <c r="R60" s="10"/>
      <c r="S60" s="10"/>
      <c r="T60" s="12"/>
      <c r="U60" s="12"/>
      <c r="V60" s="12"/>
      <c r="W60" s="12"/>
      <c r="X60" s="12"/>
      <c r="Y60" s="8"/>
      <c r="Z60" s="32"/>
      <c r="AA60" s="26"/>
      <c r="AB60" s="22"/>
    </row>
    <row r="61" spans="1:28" ht="18" customHeight="1">
      <c r="A61" s="74"/>
      <c r="B61" s="51"/>
      <c r="C61" s="51"/>
      <c r="D61" s="51"/>
      <c r="E61" s="51"/>
      <c r="F61" s="51"/>
      <c r="G61" s="121">
        <f>(J9+J23+J27+J46)</f>
        <v>7</v>
      </c>
      <c r="I61" s="75"/>
      <c r="J61" s="74"/>
      <c r="K61" s="74"/>
      <c r="L61" s="74"/>
      <c r="M61" s="57" t="s">
        <v>68</v>
      </c>
      <c r="N61" s="79">
        <f>C53</f>
        <v>109.84</v>
      </c>
      <c r="O61" s="31"/>
      <c r="P61" s="11"/>
      <c r="Q61" s="11"/>
      <c r="R61" s="10"/>
      <c r="S61" s="10"/>
      <c r="T61" s="12"/>
      <c r="U61" s="12"/>
      <c r="V61" s="12"/>
      <c r="W61" s="12"/>
      <c r="X61" s="12"/>
      <c r="Y61" s="8"/>
      <c r="Z61" s="31"/>
      <c r="AB61" s="6"/>
    </row>
    <row r="62" spans="1:28" ht="18" customHeight="1">
      <c r="A62" s="74"/>
      <c r="B62" s="51"/>
      <c r="C62" s="51"/>
      <c r="D62" s="51"/>
      <c r="E62" s="51"/>
      <c r="F62" s="51"/>
      <c r="G62" s="78">
        <f>G60-(G61/1440)</f>
        <v>292.89513888888894</v>
      </c>
      <c r="H62" s="75"/>
      <c r="I62" s="75"/>
      <c r="J62" s="82"/>
      <c r="K62" s="81"/>
      <c r="L62" s="83"/>
      <c r="O62" s="31"/>
      <c r="P62" s="11"/>
      <c r="Q62" s="11"/>
      <c r="R62" s="10"/>
      <c r="S62" s="10"/>
      <c r="T62" s="12"/>
      <c r="U62" s="12"/>
      <c r="V62" s="12"/>
      <c r="W62" s="12"/>
      <c r="X62" s="12"/>
      <c r="Y62" s="8"/>
      <c r="Z62" s="31"/>
      <c r="AA62" s="29" t="s">
        <v>1</v>
      </c>
      <c r="AB62" s="6"/>
    </row>
    <row r="63" spans="1:26" ht="13.5">
      <c r="A63" s="74"/>
      <c r="B63" s="51"/>
      <c r="C63" s="51"/>
      <c r="D63" s="51"/>
      <c r="E63" s="51"/>
      <c r="F63" s="51"/>
      <c r="G63" s="51"/>
      <c r="H63" s="76"/>
      <c r="I63" s="76"/>
      <c r="J63" s="76"/>
      <c r="K63" s="61"/>
      <c r="L63" s="61"/>
      <c r="M63" s="61"/>
      <c r="N63" s="58"/>
      <c r="O63" s="36"/>
      <c r="P63" s="11"/>
      <c r="Q63" s="11"/>
      <c r="R63" s="10"/>
      <c r="S63" s="10"/>
      <c r="T63" s="12"/>
      <c r="U63" s="12"/>
      <c r="V63" s="12"/>
      <c r="W63" s="12"/>
      <c r="X63" s="12"/>
      <c r="Y63" s="8"/>
      <c r="Z63" s="6"/>
    </row>
    <row r="64" spans="1:26" ht="13.5">
      <c r="A64" s="74"/>
      <c r="B64" s="51"/>
      <c r="C64" s="51"/>
      <c r="D64" s="51"/>
      <c r="E64" s="51"/>
      <c r="F64" s="51"/>
      <c r="G64" s="51"/>
      <c r="H64" s="51"/>
      <c r="I64" s="51"/>
      <c r="J64" s="51"/>
      <c r="K64" s="76"/>
      <c r="L64" s="76"/>
      <c r="M64" s="76"/>
      <c r="N64" s="61"/>
      <c r="O64" s="36"/>
      <c r="P64" s="11"/>
      <c r="Q64" s="11"/>
      <c r="R64" s="10"/>
      <c r="S64" s="10"/>
      <c r="T64" s="12"/>
      <c r="U64" s="12"/>
      <c r="V64" s="12"/>
      <c r="W64" s="12"/>
      <c r="X64" s="12"/>
      <c r="Y64" s="8"/>
      <c r="Z64" s="6"/>
    </row>
    <row r="65" spans="2:26" ht="13.5">
      <c r="B65" s="6"/>
      <c r="C65" s="6"/>
      <c r="D65" s="6"/>
      <c r="E65" s="6"/>
      <c r="F65" s="6"/>
      <c r="G65" s="33"/>
      <c r="H65" s="33"/>
      <c r="I65" s="33"/>
      <c r="J65" s="33"/>
      <c r="K65" s="34"/>
      <c r="L65" s="34"/>
      <c r="M65" s="34"/>
      <c r="N65" s="37"/>
      <c r="O65" s="36"/>
      <c r="P65" s="11"/>
      <c r="Q65" s="11"/>
      <c r="R65" s="10"/>
      <c r="S65" s="10"/>
      <c r="T65" s="12"/>
      <c r="U65" s="12"/>
      <c r="V65" s="12"/>
      <c r="W65" s="12"/>
      <c r="X65" s="12"/>
      <c r="Y65" s="8"/>
      <c r="Z65" s="6"/>
    </row>
    <row r="66" spans="2:26" ht="13.5">
      <c r="B66" s="6"/>
      <c r="C66" s="6"/>
      <c r="D66" s="6"/>
      <c r="E66" s="6"/>
      <c r="F66" s="6"/>
      <c r="G66" s="33"/>
      <c r="H66" s="33"/>
      <c r="I66" s="33"/>
      <c r="J66" s="33"/>
      <c r="K66" s="34"/>
      <c r="L66" s="34"/>
      <c r="M66" s="34"/>
      <c r="N66" s="37"/>
      <c r="O66" s="37"/>
      <c r="P66" s="11"/>
      <c r="Q66" s="11"/>
      <c r="R66" s="10"/>
      <c r="S66" s="10"/>
      <c r="T66" s="12"/>
      <c r="U66" s="12"/>
      <c r="V66" s="12"/>
      <c r="W66" s="12"/>
      <c r="X66" s="12"/>
      <c r="Y66" s="8"/>
      <c r="Z66" s="6"/>
    </row>
    <row r="67" spans="2:26" ht="12.75">
      <c r="B67" s="6"/>
      <c r="C67" s="6"/>
      <c r="D67" s="6"/>
      <c r="E67" s="6"/>
      <c r="F67" s="6"/>
      <c r="G67" s="33"/>
      <c r="H67" s="33"/>
      <c r="I67" s="33"/>
      <c r="J67" s="33"/>
      <c r="K67" s="34"/>
      <c r="L67" s="34"/>
      <c r="M67" s="34"/>
      <c r="N67" s="37"/>
      <c r="O67" s="3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>
      <c r="B68" s="6"/>
      <c r="C68" s="6"/>
      <c r="D68" s="6"/>
      <c r="E68" s="6"/>
      <c r="F68" s="6"/>
      <c r="G68" s="33"/>
      <c r="H68" s="33"/>
      <c r="I68" s="33"/>
      <c r="J68" s="33"/>
      <c r="K68" s="34"/>
      <c r="L68" s="34"/>
      <c r="M68" s="34"/>
      <c r="N68" s="37"/>
      <c r="O68" s="3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>
      <c r="B69" s="6"/>
      <c r="C69" s="6"/>
      <c r="D69" s="6"/>
      <c r="E69" s="6"/>
      <c r="F69" s="6"/>
      <c r="G69" s="33"/>
      <c r="H69" s="34"/>
      <c r="I69" s="34"/>
      <c r="J69" s="34"/>
      <c r="K69" s="35"/>
      <c r="L69" s="35"/>
      <c r="M69" s="35"/>
      <c r="N69" s="37"/>
      <c r="O69" s="37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>
      <c r="B70" s="6"/>
      <c r="C70" s="6"/>
      <c r="D70" s="6"/>
      <c r="E70" s="6"/>
      <c r="F70" s="6"/>
      <c r="G70" s="33"/>
      <c r="H70" s="33"/>
      <c r="I70" s="33"/>
      <c r="J70" s="33"/>
      <c r="K70" s="35"/>
      <c r="L70" s="35"/>
      <c r="M70" s="35"/>
      <c r="N70" s="37"/>
      <c r="O70" s="37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>
      <c r="B71" s="6"/>
      <c r="C71" s="6"/>
      <c r="D71" s="6"/>
      <c r="E71" s="6"/>
      <c r="F71" s="6"/>
      <c r="G71" s="38"/>
      <c r="H71" s="24"/>
      <c r="I71" s="24"/>
      <c r="J71" s="24"/>
      <c r="K71" s="39"/>
      <c r="L71" s="39"/>
      <c r="M71" s="39"/>
      <c r="N71" s="36"/>
      <c r="O71" s="37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>
      <c r="B72" s="40"/>
      <c r="C72" s="6"/>
      <c r="D72" s="6"/>
      <c r="E72" s="6"/>
      <c r="F72" s="6"/>
      <c r="G72" s="33"/>
      <c r="H72" s="34"/>
      <c r="I72" s="34"/>
      <c r="J72" s="34"/>
      <c r="K72" s="35"/>
      <c r="L72" s="35"/>
      <c r="M72" s="35"/>
      <c r="N72" s="36"/>
      <c r="O72" s="3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>
      <c r="B73" s="6"/>
      <c r="C73" s="40"/>
      <c r="D73" s="40"/>
      <c r="E73" s="40"/>
      <c r="F73" s="40"/>
      <c r="G73" s="33"/>
      <c r="H73" s="34"/>
      <c r="I73" s="34"/>
      <c r="J73" s="34"/>
      <c r="K73" s="34"/>
      <c r="L73" s="34"/>
      <c r="M73" s="34"/>
      <c r="N73" s="37"/>
      <c r="O73" s="3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>
      <c r="B74" s="6"/>
      <c r="C74" s="6"/>
      <c r="D74" s="6"/>
      <c r="E74" s="6"/>
      <c r="F74" s="6"/>
      <c r="O74" s="3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>
      <c r="B75" s="41"/>
      <c r="C75" s="6"/>
      <c r="D75" s="6"/>
      <c r="E75" s="6"/>
      <c r="F75" s="6"/>
      <c r="O75" s="3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>
      <c r="B76" s="42"/>
      <c r="C76" s="41"/>
      <c r="D76" s="41"/>
      <c r="E76" s="41"/>
      <c r="F76" s="41"/>
      <c r="G76" s="33"/>
      <c r="H76" s="33"/>
      <c r="I76" s="33"/>
      <c r="J76" s="33"/>
      <c r="K76" s="34"/>
      <c r="L76" s="34"/>
      <c r="M76" s="34"/>
      <c r="N76" s="37"/>
      <c r="O76" s="3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>
      <c r="B77" s="6"/>
      <c r="C77" s="42"/>
      <c r="D77" s="42"/>
      <c r="E77" s="42"/>
      <c r="F77" s="42"/>
      <c r="G77" s="33"/>
      <c r="H77" s="33"/>
      <c r="I77" s="33"/>
      <c r="J77" s="33"/>
      <c r="K77" s="34"/>
      <c r="L77" s="34"/>
      <c r="M77" s="34"/>
      <c r="N77" s="37"/>
      <c r="O77" s="3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>
      <c r="B78" s="6"/>
      <c r="C78" s="6"/>
      <c r="D78" s="6"/>
      <c r="E78" s="6"/>
      <c r="F78" s="6"/>
      <c r="G78" s="33"/>
      <c r="H78" s="34"/>
      <c r="I78" s="34"/>
      <c r="J78" s="34"/>
      <c r="K78" s="35"/>
      <c r="L78" s="35"/>
      <c r="M78" s="35"/>
      <c r="N78" s="36"/>
      <c r="O78" s="3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>
      <c r="B79" s="6"/>
      <c r="C79" s="6"/>
      <c r="D79" s="6"/>
      <c r="E79" s="6"/>
      <c r="F79" s="6"/>
      <c r="G79" s="43"/>
      <c r="H79" s="44"/>
      <c r="I79" s="44"/>
      <c r="J79" s="44"/>
      <c r="K79" s="37"/>
      <c r="L79" s="37"/>
      <c r="M79" s="37"/>
      <c r="N79" s="36"/>
      <c r="O79" s="3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>
      <c r="B80" s="6"/>
      <c r="C80" s="6"/>
      <c r="D80" s="6"/>
      <c r="E80" s="6"/>
      <c r="F80" s="6"/>
      <c r="G80" s="43"/>
      <c r="H80" s="44"/>
      <c r="I80" s="44"/>
      <c r="J80" s="44"/>
      <c r="K80" s="37"/>
      <c r="L80" s="37"/>
      <c r="M80" s="37"/>
      <c r="N80" s="36"/>
      <c r="O80" s="3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>
      <c r="B81" s="6"/>
      <c r="C81" s="6"/>
      <c r="D81" s="6"/>
      <c r="E81" s="6"/>
      <c r="F81" s="6"/>
      <c r="G81" s="43"/>
      <c r="H81" s="43"/>
      <c r="I81" s="43"/>
      <c r="J81" s="43"/>
      <c r="K81" s="44"/>
      <c r="L81" s="44"/>
      <c r="M81" s="44"/>
      <c r="N81" s="37"/>
      <c r="O81" s="3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>
      <c r="B82" s="6"/>
      <c r="C82" s="6"/>
      <c r="D82" s="6"/>
      <c r="E82" s="6"/>
      <c r="F82" s="6"/>
      <c r="G82" s="43"/>
      <c r="H82" s="43"/>
      <c r="I82" s="43"/>
      <c r="J82" s="43"/>
      <c r="K82" s="44"/>
      <c r="L82" s="44"/>
      <c r="M82" s="44"/>
      <c r="N82" s="37"/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>
      <c r="B83" s="6"/>
      <c r="C83" s="6"/>
      <c r="D83" s="6"/>
      <c r="E83" s="6"/>
      <c r="F83" s="6"/>
      <c r="G83" s="43"/>
      <c r="H83" s="43"/>
      <c r="I83" s="43"/>
      <c r="J83" s="43"/>
      <c r="K83" s="44"/>
      <c r="L83" s="44"/>
      <c r="M83" s="44"/>
      <c r="N83" s="37"/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>
      <c r="B84" s="6"/>
      <c r="C84" s="6"/>
      <c r="D84" s="6"/>
      <c r="E84" s="6"/>
      <c r="F84" s="6"/>
      <c r="G84" s="43"/>
      <c r="H84" s="43"/>
      <c r="I84" s="43"/>
      <c r="J84" s="43"/>
      <c r="K84" s="44"/>
      <c r="L84" s="44"/>
      <c r="M84" s="44"/>
      <c r="N84" s="37"/>
      <c r="O84" s="3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>
      <c r="B85" s="6"/>
      <c r="C85" s="6"/>
      <c r="D85" s="6"/>
      <c r="E85" s="6"/>
      <c r="F85" s="6"/>
      <c r="G85" s="43"/>
      <c r="H85" s="43"/>
      <c r="I85" s="43"/>
      <c r="J85" s="43"/>
      <c r="K85" s="44"/>
      <c r="L85" s="44"/>
      <c r="M85" s="44"/>
      <c r="N85" s="37"/>
      <c r="O85" s="3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>
      <c r="B86" s="6"/>
      <c r="C86" s="6"/>
      <c r="D86" s="6"/>
      <c r="E86" s="6"/>
      <c r="F86" s="6"/>
      <c r="G86" s="43"/>
      <c r="H86" s="44"/>
      <c r="I86" s="44"/>
      <c r="J86" s="44"/>
      <c r="K86" s="37"/>
      <c r="L86" s="37"/>
      <c r="M86" s="37"/>
      <c r="N86" s="37"/>
      <c r="O86" s="3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>
      <c r="B87" s="40"/>
      <c r="C87" s="6"/>
      <c r="D87" s="6"/>
      <c r="E87" s="6"/>
      <c r="F87" s="6"/>
      <c r="G87" s="43"/>
      <c r="H87" s="43"/>
      <c r="I87" s="43"/>
      <c r="J87" s="43"/>
      <c r="K87" s="37"/>
      <c r="L87" s="37"/>
      <c r="M87" s="37"/>
      <c r="N87" s="37"/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>
      <c r="B88" s="6"/>
      <c r="C88" s="40"/>
      <c r="D88" s="40"/>
      <c r="E88" s="40"/>
      <c r="F88" s="40"/>
      <c r="G88" s="45"/>
      <c r="H88" s="46"/>
      <c r="I88" s="46"/>
      <c r="J88" s="46"/>
      <c r="K88" s="36"/>
      <c r="L88" s="36"/>
      <c r="M88" s="36"/>
      <c r="N88" s="36"/>
      <c r="O88" s="3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>
      <c r="B89" s="6"/>
      <c r="C89" s="6"/>
      <c r="D89" s="6"/>
      <c r="E89" s="6"/>
      <c r="F89" s="6"/>
      <c r="G89" s="43"/>
      <c r="H89" s="44"/>
      <c r="I89" s="44"/>
      <c r="J89" s="44"/>
      <c r="K89" s="37"/>
      <c r="L89" s="37"/>
      <c r="M89" s="37"/>
      <c r="N89" s="36"/>
      <c r="O89" s="3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>
      <c r="B90" s="41"/>
      <c r="C90" s="6"/>
      <c r="D90" s="6"/>
      <c r="E90" s="6"/>
      <c r="F90" s="6"/>
      <c r="G90" s="43"/>
      <c r="H90" s="44"/>
      <c r="I90" s="44"/>
      <c r="J90" s="44"/>
      <c r="K90" s="44"/>
      <c r="L90" s="44"/>
      <c r="M90" s="44"/>
      <c r="N90" s="37"/>
      <c r="O90" s="3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>
      <c r="B91" s="42"/>
      <c r="C91" s="41"/>
      <c r="D91" s="41"/>
      <c r="E91" s="41"/>
      <c r="F91" s="41"/>
      <c r="G91" s="43"/>
      <c r="H91" s="43"/>
      <c r="I91" s="43"/>
      <c r="J91" s="43"/>
      <c r="K91" s="44"/>
      <c r="L91" s="44"/>
      <c r="M91" s="44"/>
      <c r="N91" s="37"/>
      <c r="O91" s="3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>
      <c r="B92" s="6"/>
      <c r="C92" s="42"/>
      <c r="D92" s="42"/>
      <c r="E92" s="42"/>
      <c r="F92" s="42"/>
      <c r="G92" s="43"/>
      <c r="H92" s="43"/>
      <c r="I92" s="43"/>
      <c r="J92" s="43"/>
      <c r="K92" s="44"/>
      <c r="L92" s="44"/>
      <c r="M92" s="44"/>
      <c r="N92" s="37"/>
      <c r="O92" s="3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>
      <c r="B93" s="6"/>
      <c r="C93" s="6"/>
      <c r="D93" s="6"/>
      <c r="E93" s="6"/>
      <c r="F93" s="6"/>
      <c r="G93" s="43"/>
      <c r="H93" s="44"/>
      <c r="I93" s="44"/>
      <c r="J93" s="44"/>
      <c r="K93" s="37"/>
      <c r="L93" s="37"/>
      <c r="M93" s="37"/>
      <c r="N93" s="36"/>
      <c r="O93" s="3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>
      <c r="B94" s="6"/>
      <c r="C94" s="6"/>
      <c r="D94" s="6"/>
      <c r="E94" s="6"/>
      <c r="F94" s="6"/>
      <c r="G94" s="43"/>
      <c r="H94" s="44"/>
      <c r="I94" s="44"/>
      <c r="J94" s="44"/>
      <c r="K94" s="37"/>
      <c r="L94" s="37"/>
      <c r="M94" s="37"/>
      <c r="N94" s="36"/>
      <c r="O94" s="3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>
      <c r="B95" s="6"/>
      <c r="C95" s="6"/>
      <c r="D95" s="6"/>
      <c r="E95" s="6"/>
      <c r="F95" s="6"/>
      <c r="G95" s="43"/>
      <c r="H95" s="44"/>
      <c r="I95" s="44"/>
      <c r="J95" s="44"/>
      <c r="K95" s="37"/>
      <c r="L95" s="37"/>
      <c r="M95" s="37"/>
      <c r="N95" s="36"/>
      <c r="O95" s="3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>
      <c r="B96" s="6"/>
      <c r="C96" s="6"/>
      <c r="D96" s="6"/>
      <c r="E96" s="6"/>
      <c r="F96" s="6"/>
      <c r="G96" s="43"/>
      <c r="H96" s="43"/>
      <c r="I96" s="43"/>
      <c r="J96" s="43"/>
      <c r="K96" s="44"/>
      <c r="L96" s="44"/>
      <c r="M96" s="44"/>
      <c r="N96" s="37"/>
      <c r="O96" s="3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>
      <c r="B97" s="6"/>
      <c r="C97" s="6"/>
      <c r="D97" s="6"/>
      <c r="E97" s="6"/>
      <c r="F97" s="6"/>
      <c r="G97" s="43"/>
      <c r="H97" s="43"/>
      <c r="I97" s="43"/>
      <c r="J97" s="43"/>
      <c r="K97" s="44"/>
      <c r="L97" s="44"/>
      <c r="M97" s="44"/>
      <c r="N97" s="37"/>
      <c r="O97" s="3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>
      <c r="B98" s="6"/>
      <c r="C98" s="6"/>
      <c r="D98" s="6"/>
      <c r="E98" s="6"/>
      <c r="F98" s="6"/>
      <c r="G98" s="43"/>
      <c r="H98" s="43"/>
      <c r="I98" s="43"/>
      <c r="J98" s="43"/>
      <c r="K98" s="44"/>
      <c r="L98" s="44"/>
      <c r="M98" s="44"/>
      <c r="N98" s="37"/>
      <c r="O98" s="3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>
      <c r="B99" s="6"/>
      <c r="C99" s="6"/>
      <c r="D99" s="6"/>
      <c r="E99" s="6"/>
      <c r="F99" s="6"/>
      <c r="G99" s="43"/>
      <c r="H99" s="43"/>
      <c r="I99" s="43"/>
      <c r="J99" s="43"/>
      <c r="K99" s="44"/>
      <c r="L99" s="44"/>
      <c r="M99" s="44"/>
      <c r="N99" s="37"/>
      <c r="O99" s="37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>
      <c r="B100" s="6"/>
      <c r="C100" s="6"/>
      <c r="D100" s="6"/>
      <c r="E100" s="6"/>
      <c r="F100" s="6"/>
      <c r="G100" s="43"/>
      <c r="H100" s="43"/>
      <c r="I100" s="43"/>
      <c r="J100" s="43"/>
      <c r="K100" s="44"/>
      <c r="L100" s="44"/>
      <c r="M100" s="44"/>
      <c r="N100" s="37"/>
      <c r="O100" s="3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>
      <c r="B101" s="6"/>
      <c r="C101" s="6"/>
      <c r="D101" s="6"/>
      <c r="E101" s="6"/>
      <c r="F101" s="6"/>
      <c r="G101" s="43"/>
      <c r="H101" s="44"/>
      <c r="I101" s="44"/>
      <c r="J101" s="44"/>
      <c r="K101" s="37"/>
      <c r="L101" s="37"/>
      <c r="M101" s="37"/>
      <c r="N101" s="37"/>
      <c r="O101" s="3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>
      <c r="B102" s="40"/>
      <c r="C102" s="6"/>
      <c r="D102" s="6"/>
      <c r="E102" s="6"/>
      <c r="F102" s="6"/>
      <c r="G102" s="43"/>
      <c r="H102" s="43"/>
      <c r="I102" s="43"/>
      <c r="J102" s="43"/>
      <c r="K102" s="37"/>
      <c r="L102" s="37"/>
      <c r="M102" s="37"/>
      <c r="N102" s="37"/>
      <c r="O102" s="3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>
      <c r="B103" s="6"/>
      <c r="C103" s="40"/>
      <c r="D103" s="40"/>
      <c r="E103" s="40"/>
      <c r="F103" s="40"/>
      <c r="G103" s="45"/>
      <c r="H103" s="46"/>
      <c r="I103" s="46"/>
      <c r="J103" s="46"/>
      <c r="K103" s="36"/>
      <c r="L103" s="36"/>
      <c r="M103" s="36"/>
      <c r="N103" s="36"/>
      <c r="O103" s="3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>
      <c r="B104" s="6"/>
      <c r="C104" s="6"/>
      <c r="D104" s="6"/>
      <c r="E104" s="6"/>
      <c r="F104" s="6"/>
      <c r="G104" s="43"/>
      <c r="H104" s="44"/>
      <c r="I104" s="44"/>
      <c r="J104" s="44"/>
      <c r="K104" s="37"/>
      <c r="L104" s="37"/>
      <c r="M104" s="37"/>
      <c r="N104" s="36"/>
      <c r="O104" s="3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>
      <c r="B105" s="41"/>
      <c r="C105" s="6"/>
      <c r="D105" s="6"/>
      <c r="E105" s="6"/>
      <c r="F105" s="6"/>
      <c r="G105" s="43"/>
      <c r="H105" s="43"/>
      <c r="I105" s="43"/>
      <c r="J105" s="43"/>
      <c r="K105" s="44"/>
      <c r="L105" s="44"/>
      <c r="M105" s="44"/>
      <c r="N105" s="37"/>
      <c r="O105" s="3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>
      <c r="B106" s="47"/>
      <c r="C106" s="41"/>
      <c r="D106" s="41"/>
      <c r="E106" s="41"/>
      <c r="F106" s="41"/>
      <c r="G106" s="43"/>
      <c r="H106" s="43"/>
      <c r="I106" s="43"/>
      <c r="J106" s="43"/>
      <c r="K106" s="44"/>
      <c r="L106" s="44"/>
      <c r="M106" s="44"/>
      <c r="N106" s="37"/>
      <c r="O106" s="3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>
      <c r="B107" s="6"/>
      <c r="C107" s="47"/>
      <c r="D107" s="47"/>
      <c r="E107" s="47"/>
      <c r="F107" s="47"/>
      <c r="G107" s="43"/>
      <c r="H107" s="43"/>
      <c r="I107" s="43"/>
      <c r="J107" s="43"/>
      <c r="K107" s="44"/>
      <c r="L107" s="44"/>
      <c r="M107" s="44"/>
      <c r="N107" s="37"/>
      <c r="O107" s="3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>
      <c r="B108" s="6"/>
      <c r="C108" s="6"/>
      <c r="D108" s="6"/>
      <c r="E108" s="6"/>
      <c r="F108" s="6"/>
      <c r="G108" s="43"/>
      <c r="H108" s="44"/>
      <c r="I108" s="44"/>
      <c r="J108" s="44"/>
      <c r="K108" s="37"/>
      <c r="L108" s="37"/>
      <c r="M108" s="37"/>
      <c r="N108" s="36"/>
      <c r="O108" s="3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>
      <c r="B109" s="6"/>
      <c r="C109" s="6"/>
      <c r="D109" s="6"/>
      <c r="E109" s="6"/>
      <c r="F109" s="6"/>
      <c r="G109" s="43"/>
      <c r="H109" s="44"/>
      <c r="I109" s="44"/>
      <c r="J109" s="44"/>
      <c r="K109" s="37"/>
      <c r="L109" s="37"/>
      <c r="M109" s="37"/>
      <c r="N109" s="36"/>
      <c r="O109" s="3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>
      <c r="B110" s="6"/>
      <c r="C110" s="6"/>
      <c r="D110" s="6"/>
      <c r="E110" s="6"/>
      <c r="F110" s="6"/>
      <c r="G110" s="43"/>
      <c r="H110" s="43"/>
      <c r="I110" s="43"/>
      <c r="J110" s="43"/>
      <c r="K110" s="44"/>
      <c r="L110" s="44"/>
      <c r="M110" s="44"/>
      <c r="N110" s="37"/>
      <c r="O110" s="3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>
      <c r="B111" s="6"/>
      <c r="C111" s="6"/>
      <c r="D111" s="6"/>
      <c r="E111" s="6"/>
      <c r="F111" s="6"/>
      <c r="G111" s="43"/>
      <c r="H111" s="43"/>
      <c r="I111" s="43"/>
      <c r="J111" s="43"/>
      <c r="K111" s="44"/>
      <c r="L111" s="44"/>
      <c r="M111" s="44"/>
      <c r="N111" s="37"/>
      <c r="O111" s="37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>
      <c r="B112" s="6"/>
      <c r="C112" s="6"/>
      <c r="D112" s="6"/>
      <c r="E112" s="6"/>
      <c r="F112" s="6"/>
      <c r="G112" s="43"/>
      <c r="H112" s="43"/>
      <c r="I112" s="43"/>
      <c r="J112" s="43"/>
      <c r="K112" s="44"/>
      <c r="L112" s="44"/>
      <c r="M112" s="44"/>
      <c r="N112" s="37"/>
      <c r="O112" s="37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>
      <c r="B113" s="6"/>
      <c r="C113" s="6"/>
      <c r="D113" s="6"/>
      <c r="E113" s="6"/>
      <c r="F113" s="6"/>
      <c r="G113" s="43"/>
      <c r="H113" s="43"/>
      <c r="I113" s="43"/>
      <c r="J113" s="43"/>
      <c r="K113" s="44"/>
      <c r="L113" s="44"/>
      <c r="M113" s="44"/>
      <c r="N113" s="37"/>
      <c r="O113" s="37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>
      <c r="B114" s="6"/>
      <c r="C114" s="6"/>
      <c r="D114" s="6"/>
      <c r="E114" s="6"/>
      <c r="F114" s="6"/>
      <c r="G114" s="43"/>
      <c r="H114" s="43"/>
      <c r="I114" s="43"/>
      <c r="J114" s="43"/>
      <c r="K114" s="44"/>
      <c r="L114" s="44"/>
      <c r="M114" s="44"/>
      <c r="N114" s="37"/>
      <c r="O114" s="37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>
      <c r="B115" s="6"/>
      <c r="C115" s="6"/>
      <c r="D115" s="6"/>
      <c r="E115" s="6"/>
      <c r="F115" s="6"/>
      <c r="G115" s="43"/>
      <c r="H115" s="44"/>
      <c r="I115" s="44"/>
      <c r="J115" s="44"/>
      <c r="K115" s="37"/>
      <c r="L115" s="37"/>
      <c r="M115" s="37"/>
      <c r="N115" s="37"/>
      <c r="O115" s="3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3:26" ht="12.75">
      <c r="C116" s="6"/>
      <c r="D116" s="6"/>
      <c r="E116" s="6"/>
      <c r="F116" s="6"/>
      <c r="G116" s="43"/>
      <c r="H116" s="43"/>
      <c r="I116" s="43"/>
      <c r="J116" s="43"/>
      <c r="K116" s="37"/>
      <c r="L116" s="37"/>
      <c r="M116" s="37"/>
      <c r="N116" s="37"/>
      <c r="O116" s="3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6:26" ht="12.7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6:26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6:26" ht="12.7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6:26" ht="12.7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6:26" ht="12.7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6:26" ht="12.7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6:26" ht="12.7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6:26" ht="12.7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6:26" ht="12.7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6:26" ht="12.7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6:26" ht="12.7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</sheetData>
  <printOptions horizontalCentered="1"/>
  <pageMargins left="0" right="0" top="0.27" bottom="0" header="0" footer="0"/>
  <pageSetup fitToHeight="2" horizontalDpi="300" verticalDpi="3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F128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.8515625" style="0" customWidth="1"/>
    <col min="4" max="4" width="19.28125" style="0" customWidth="1"/>
    <col min="5" max="6" width="4.7109375" style="0" customWidth="1"/>
    <col min="7" max="7" width="6.140625" style="3" customWidth="1"/>
    <col min="8" max="8" width="7.8515625" style="3" customWidth="1"/>
    <col min="9" max="9" width="6.8515625" style="3" customWidth="1"/>
    <col min="10" max="10" width="4.57421875" style="3" customWidth="1"/>
    <col min="11" max="11" width="5.8515625" style="4" customWidth="1"/>
    <col min="12" max="12" width="6.140625" style="4" customWidth="1"/>
    <col min="13" max="14" width="7.421875" style="4" customWidth="1"/>
    <col min="15" max="15" width="19.421875" style="4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12.75"/>
    <row r="2" spans="1:26" ht="21" customHeight="1">
      <c r="A2" s="1" t="s">
        <v>126</v>
      </c>
      <c r="C2" s="2"/>
      <c r="D2" s="2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117" t="s">
        <v>80</v>
      </c>
      <c r="C3" s="2"/>
      <c r="D3" s="2"/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ht="24.75" customHeight="1">
      <c r="A4" s="48" t="s">
        <v>61</v>
      </c>
      <c r="B4" s="48" t="s">
        <v>100</v>
      </c>
      <c r="C4" s="49" t="s">
        <v>63</v>
      </c>
      <c r="D4" s="50" t="s">
        <v>72</v>
      </c>
      <c r="E4" s="48" t="s">
        <v>61</v>
      </c>
      <c r="F4" s="48" t="s">
        <v>62</v>
      </c>
      <c r="G4" s="60" t="s">
        <v>64</v>
      </c>
      <c r="H4" s="60" t="s">
        <v>73</v>
      </c>
      <c r="I4" s="60" t="s">
        <v>74</v>
      </c>
      <c r="J4" s="49" t="s">
        <v>81</v>
      </c>
      <c r="K4" s="49" t="s">
        <v>82</v>
      </c>
      <c r="L4" s="60" t="s">
        <v>75</v>
      </c>
      <c r="M4" s="84" t="s">
        <v>76</v>
      </c>
      <c r="N4" s="84">
        <v>0.3229166666666667</v>
      </c>
      <c r="O4" s="14"/>
      <c r="P4" s="11"/>
      <c r="Q4" s="11"/>
      <c r="R4" s="10"/>
      <c r="S4" s="10"/>
      <c r="T4" s="12"/>
      <c r="U4" s="12"/>
      <c r="V4" s="12"/>
      <c r="W4" s="12"/>
      <c r="X4" s="12"/>
      <c r="Y4" s="8"/>
      <c r="Z4" s="14"/>
      <c r="AA4" s="13"/>
      <c r="AB4" s="1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8" customHeight="1">
      <c r="A5" s="51" t="s">
        <v>14</v>
      </c>
      <c r="B5" s="74" t="s">
        <v>91</v>
      </c>
      <c r="C5" s="52">
        <v>0.22</v>
      </c>
      <c r="D5" s="74" t="s">
        <v>92</v>
      </c>
      <c r="E5" s="51" t="s">
        <v>94</v>
      </c>
      <c r="F5" s="51" t="s">
        <v>27</v>
      </c>
      <c r="G5" s="62">
        <f>C5</f>
        <v>0.22</v>
      </c>
      <c r="H5" s="62">
        <f>C5/K5*60</f>
        <v>26.4</v>
      </c>
      <c r="I5" s="62">
        <f>G5/L5*60</f>
        <v>26.4</v>
      </c>
      <c r="J5" s="52"/>
      <c r="K5" s="52">
        <v>0.5</v>
      </c>
      <c r="L5" s="62">
        <f>K5</f>
        <v>0.5</v>
      </c>
      <c r="M5" s="85">
        <f>(J5+K5)/1440</f>
        <v>0.00034722222222222224</v>
      </c>
      <c r="N5" s="102">
        <f aca="true" t="shared" si="0" ref="N5:N53">N4+((K5+J5)/1440)</f>
        <v>0.3232638888888889</v>
      </c>
      <c r="O5" s="14"/>
      <c r="P5" s="11"/>
      <c r="Q5" s="11"/>
      <c r="R5" s="10"/>
      <c r="S5" s="10"/>
      <c r="T5" s="12"/>
      <c r="U5" s="12"/>
      <c r="V5" s="12"/>
      <c r="W5" s="12"/>
      <c r="X5" s="12"/>
      <c r="Y5" s="8"/>
      <c r="Z5" s="14"/>
      <c r="AA5" s="13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8" customHeight="1">
      <c r="A6" s="51" t="s">
        <v>9</v>
      </c>
      <c r="B6" s="74" t="s">
        <v>92</v>
      </c>
      <c r="C6" s="52">
        <v>0.2</v>
      </c>
      <c r="D6" s="74" t="s">
        <v>93</v>
      </c>
      <c r="E6" s="51" t="s">
        <v>95</v>
      </c>
      <c r="F6" s="51" t="s">
        <v>27</v>
      </c>
      <c r="G6" s="62">
        <f>G5+C6</f>
        <v>0.42000000000000004</v>
      </c>
      <c r="H6" s="62">
        <f>C6/K6*60</f>
        <v>24</v>
      </c>
      <c r="I6" s="62">
        <f>G6/L6*60</f>
        <v>25.200000000000003</v>
      </c>
      <c r="J6" s="52"/>
      <c r="K6" s="52">
        <v>0.5</v>
      </c>
      <c r="L6" s="62">
        <f>L5+K6</f>
        <v>1</v>
      </c>
      <c r="M6" s="85">
        <f aca="true" t="shared" si="1" ref="M6:M53">M5+(J6+K6)/1440</f>
        <v>0.0006944444444444445</v>
      </c>
      <c r="N6" s="102">
        <f t="shared" si="0"/>
        <v>0.3236111111111111</v>
      </c>
      <c r="O6" s="14"/>
      <c r="P6" s="11"/>
      <c r="Q6" s="11"/>
      <c r="R6" s="10"/>
      <c r="S6" s="10"/>
      <c r="T6" s="12"/>
      <c r="U6" s="12"/>
      <c r="V6" s="12"/>
      <c r="W6" s="12"/>
      <c r="X6" s="12"/>
      <c r="Y6" s="8"/>
      <c r="Z6" s="14"/>
      <c r="AA6" s="13"/>
      <c r="AB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8" customHeight="1">
      <c r="A7" s="51" t="s">
        <v>9</v>
      </c>
      <c r="B7" s="74" t="s">
        <v>93</v>
      </c>
      <c r="C7" s="52">
        <v>0.2</v>
      </c>
      <c r="D7" s="74" t="s">
        <v>7</v>
      </c>
      <c r="E7" s="51" t="s">
        <v>94</v>
      </c>
      <c r="F7" s="51" t="s">
        <v>27</v>
      </c>
      <c r="G7" s="62">
        <f>G6+C7</f>
        <v>0.6200000000000001</v>
      </c>
      <c r="H7" s="62">
        <f>C7/K7*60</f>
        <v>24</v>
      </c>
      <c r="I7" s="62">
        <f>G7/L7*60</f>
        <v>24.800000000000004</v>
      </c>
      <c r="J7" s="52"/>
      <c r="K7" s="52">
        <v>0.5</v>
      </c>
      <c r="L7" s="62">
        <f>L6+K7</f>
        <v>1.5</v>
      </c>
      <c r="M7" s="85">
        <f t="shared" si="1"/>
        <v>0.0010416666666666667</v>
      </c>
      <c r="N7" s="102">
        <f t="shared" si="0"/>
        <v>0.32395833333333335</v>
      </c>
      <c r="O7" s="14"/>
      <c r="P7" s="11"/>
      <c r="Q7" s="11"/>
      <c r="R7" s="10"/>
      <c r="S7" s="10"/>
      <c r="T7" s="12"/>
      <c r="U7" s="12"/>
      <c r="V7" s="12"/>
      <c r="W7" s="12"/>
      <c r="X7" s="12"/>
      <c r="Y7" s="8"/>
      <c r="Z7" s="14"/>
      <c r="AA7" s="13"/>
      <c r="AB7" s="1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8" customHeight="1">
      <c r="A8" s="51" t="s">
        <v>14</v>
      </c>
      <c r="B8" s="74" t="s">
        <v>7</v>
      </c>
      <c r="C8" s="52">
        <v>1.9</v>
      </c>
      <c r="D8" s="74" t="s">
        <v>11</v>
      </c>
      <c r="E8" s="51" t="s">
        <v>8</v>
      </c>
      <c r="F8" s="51" t="s">
        <v>27</v>
      </c>
      <c r="G8" s="62">
        <f>G7+C8</f>
        <v>2.52</v>
      </c>
      <c r="H8" s="62">
        <f>C8/K8*60</f>
        <v>26.511627906976745</v>
      </c>
      <c r="I8" s="62">
        <f>G8/L8*60</f>
        <v>26.06896551724138</v>
      </c>
      <c r="J8" s="52"/>
      <c r="K8" s="52">
        <v>4.3</v>
      </c>
      <c r="L8" s="62">
        <f>L7+K8</f>
        <v>5.8</v>
      </c>
      <c r="M8" s="85">
        <f t="shared" si="1"/>
        <v>0.004027777777777778</v>
      </c>
      <c r="N8" s="102">
        <f t="shared" si="0"/>
        <v>0.3269444444444445</v>
      </c>
      <c r="O8" s="14"/>
      <c r="P8" s="11"/>
      <c r="Q8" s="11"/>
      <c r="R8" s="10"/>
      <c r="S8" s="10"/>
      <c r="T8" s="12"/>
      <c r="U8" s="12"/>
      <c r="V8" s="12"/>
      <c r="W8" s="12"/>
      <c r="X8" s="12"/>
      <c r="Y8" s="8"/>
      <c r="Z8" s="14"/>
      <c r="AA8" s="13"/>
      <c r="AB8" s="1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8" customHeight="1">
      <c r="A9" s="63"/>
      <c r="B9" s="53" t="s">
        <v>13</v>
      </c>
      <c r="C9" s="54"/>
      <c r="D9" s="53" t="s">
        <v>11</v>
      </c>
      <c r="E9" s="53"/>
      <c r="F9" s="86"/>
      <c r="G9" s="87"/>
      <c r="H9" s="87"/>
      <c r="I9" s="87"/>
      <c r="J9" s="88">
        <v>2</v>
      </c>
      <c r="K9" s="89"/>
      <c r="L9" s="87"/>
      <c r="M9" s="90">
        <f t="shared" si="1"/>
        <v>0.005416666666666667</v>
      </c>
      <c r="N9" s="103">
        <f t="shared" si="0"/>
        <v>0.32833333333333337</v>
      </c>
      <c r="O9" s="14"/>
      <c r="P9" s="11"/>
      <c r="Q9" s="11"/>
      <c r="R9" s="10"/>
      <c r="S9" s="10"/>
      <c r="T9" s="12"/>
      <c r="U9" s="12"/>
      <c r="V9" s="12"/>
      <c r="W9" s="12"/>
      <c r="X9" s="12"/>
      <c r="Y9" s="8"/>
      <c r="Z9" s="14"/>
      <c r="AA9" s="9"/>
      <c r="AB9" s="1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51" t="s">
        <v>14</v>
      </c>
      <c r="B10" s="51" t="s">
        <v>11</v>
      </c>
      <c r="C10" s="52">
        <v>6.2</v>
      </c>
      <c r="D10" s="51" t="s">
        <v>83</v>
      </c>
      <c r="E10" s="51" t="s">
        <v>12</v>
      </c>
      <c r="F10" s="51" t="s">
        <v>27</v>
      </c>
      <c r="G10" s="62">
        <f>G8+C10</f>
        <v>8.72</v>
      </c>
      <c r="H10" s="62">
        <f aca="true" t="shared" si="2" ref="H10:H19">C10/K10*60</f>
        <v>23.25</v>
      </c>
      <c r="I10" s="62">
        <f aca="true" t="shared" si="3" ref="I10:I19">G10/L10*60</f>
        <v>24</v>
      </c>
      <c r="J10" s="52"/>
      <c r="K10" s="96">
        <v>16</v>
      </c>
      <c r="L10" s="71">
        <f>L8+K10</f>
        <v>21.8</v>
      </c>
      <c r="M10" s="85">
        <f t="shared" si="1"/>
        <v>0.01652777777777778</v>
      </c>
      <c r="N10" s="102">
        <f t="shared" si="0"/>
        <v>0.3394444444444445</v>
      </c>
      <c r="O10" s="14"/>
      <c r="P10" s="11"/>
      <c r="Q10" s="11"/>
      <c r="R10" s="10"/>
      <c r="S10" s="10"/>
      <c r="T10" s="12"/>
      <c r="U10" s="12"/>
      <c r="V10" s="12"/>
      <c r="W10" s="12"/>
      <c r="X10" s="12"/>
      <c r="Y10" s="8"/>
      <c r="Z10" s="14"/>
      <c r="AA10" s="9"/>
      <c r="AB10" s="1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5.5" customHeight="1">
      <c r="A11" s="51" t="s">
        <v>14</v>
      </c>
      <c r="B11" s="51" t="str">
        <f>D10</f>
        <v>Former Old Hume H'way/Broughton St</v>
      </c>
      <c r="C11" s="52">
        <v>2.2</v>
      </c>
      <c r="D11" s="55" t="s">
        <v>96</v>
      </c>
      <c r="E11" s="51" t="s">
        <v>32</v>
      </c>
      <c r="F11" s="51" t="s">
        <v>27</v>
      </c>
      <c r="G11" s="62">
        <f aca="true" t="shared" si="4" ref="G11:G19">G10+C11</f>
        <v>10.920000000000002</v>
      </c>
      <c r="H11" s="62">
        <f t="shared" si="2"/>
        <v>24</v>
      </c>
      <c r="I11" s="62">
        <f t="shared" si="3"/>
        <v>24.000000000000004</v>
      </c>
      <c r="J11" s="52"/>
      <c r="K11" s="96">
        <v>5.5</v>
      </c>
      <c r="L11" s="71">
        <f aca="true" t="shared" si="5" ref="L11:L19">L10+K11</f>
        <v>27.3</v>
      </c>
      <c r="M11" s="85">
        <f t="shared" si="1"/>
        <v>0.020347222222222225</v>
      </c>
      <c r="N11" s="102">
        <f t="shared" si="0"/>
        <v>0.3432638888888889</v>
      </c>
      <c r="O11" s="14"/>
      <c r="P11" s="11"/>
      <c r="Q11" s="11"/>
      <c r="R11" s="10"/>
      <c r="S11" s="10"/>
      <c r="T11" s="12"/>
      <c r="U11" s="12"/>
      <c r="V11" s="12"/>
      <c r="W11" s="12"/>
      <c r="X11" s="12"/>
      <c r="Y11" s="8"/>
      <c r="Z11" s="14"/>
      <c r="AA11" s="9"/>
      <c r="AB11" s="1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0.25" customHeight="1">
      <c r="A12" s="51" t="s">
        <v>6</v>
      </c>
      <c r="B12" s="100" t="s">
        <v>43</v>
      </c>
      <c r="C12" s="52">
        <v>2.9</v>
      </c>
      <c r="D12" s="51" t="s">
        <v>97</v>
      </c>
      <c r="E12" s="51" t="s">
        <v>32</v>
      </c>
      <c r="F12" s="51" t="s">
        <v>27</v>
      </c>
      <c r="G12" s="62">
        <f t="shared" si="4"/>
        <v>13.820000000000002</v>
      </c>
      <c r="H12" s="62">
        <f t="shared" si="2"/>
        <v>24.857142857142854</v>
      </c>
      <c r="I12" s="62">
        <f t="shared" si="3"/>
        <v>24.17492711370263</v>
      </c>
      <c r="J12" s="52"/>
      <c r="K12" s="96">
        <v>7</v>
      </c>
      <c r="L12" s="71">
        <f t="shared" si="5"/>
        <v>34.3</v>
      </c>
      <c r="M12" s="85">
        <f t="shared" si="1"/>
        <v>0.025208333333333336</v>
      </c>
      <c r="N12" s="102">
        <f t="shared" si="0"/>
        <v>0.348125</v>
      </c>
      <c r="O12" s="14"/>
      <c r="P12" s="11"/>
      <c r="Q12" s="11"/>
      <c r="R12" s="10"/>
      <c r="S12" s="10"/>
      <c r="T12" s="12"/>
      <c r="U12" s="12"/>
      <c r="V12" s="12"/>
      <c r="W12" s="12"/>
      <c r="X12" s="12"/>
      <c r="Y12" s="8"/>
      <c r="Z12" s="14"/>
      <c r="AA12" s="9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0.25" customHeight="1">
      <c r="A13" s="51" t="s">
        <v>9</v>
      </c>
      <c r="B13" s="51" t="str">
        <f>D12</f>
        <v>Cawdor Rd</v>
      </c>
      <c r="C13" s="52">
        <v>2.3</v>
      </c>
      <c r="D13" s="55" t="s">
        <v>98</v>
      </c>
      <c r="E13" s="51" t="s">
        <v>24</v>
      </c>
      <c r="F13" s="51" t="s">
        <v>27</v>
      </c>
      <c r="G13" s="62">
        <f t="shared" si="4"/>
        <v>16.12</v>
      </c>
      <c r="H13" s="62">
        <f t="shared" si="2"/>
        <v>24.210526315789473</v>
      </c>
      <c r="I13" s="62">
        <f t="shared" si="3"/>
        <v>24.18</v>
      </c>
      <c r="J13" s="52"/>
      <c r="K13" s="96">
        <v>5.7</v>
      </c>
      <c r="L13" s="71">
        <f t="shared" si="5"/>
        <v>40</v>
      </c>
      <c r="M13" s="85">
        <f t="shared" si="1"/>
        <v>0.02916666666666667</v>
      </c>
      <c r="N13" s="102">
        <f t="shared" si="0"/>
        <v>0.35208333333333336</v>
      </c>
      <c r="O13" s="14"/>
      <c r="P13" s="11"/>
      <c r="Q13" s="11"/>
      <c r="R13" s="10"/>
      <c r="S13" s="10"/>
      <c r="T13" s="12"/>
      <c r="U13" s="12"/>
      <c r="V13" s="12"/>
      <c r="W13" s="12"/>
      <c r="X13" s="12"/>
      <c r="Y13" s="8"/>
      <c r="Z13" s="14"/>
      <c r="AA13" s="9"/>
      <c r="AB13" s="1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0.25" customHeight="1">
      <c r="A14" s="51" t="s">
        <v>9</v>
      </c>
      <c r="B14" s="51" t="s">
        <v>99</v>
      </c>
      <c r="C14" s="52">
        <v>6</v>
      </c>
      <c r="D14" s="51" t="s">
        <v>19</v>
      </c>
      <c r="E14" s="51" t="s">
        <v>15</v>
      </c>
      <c r="F14" s="51" t="s">
        <v>27</v>
      </c>
      <c r="G14" s="62">
        <f t="shared" si="4"/>
        <v>22.12</v>
      </c>
      <c r="H14" s="62">
        <f t="shared" si="2"/>
        <v>24.82758620689655</v>
      </c>
      <c r="I14" s="62">
        <f t="shared" si="3"/>
        <v>24.352293577981655</v>
      </c>
      <c r="J14" s="52"/>
      <c r="K14" s="96">
        <v>14.5</v>
      </c>
      <c r="L14" s="71">
        <f t="shared" si="5"/>
        <v>54.5</v>
      </c>
      <c r="M14" s="85">
        <f t="shared" si="1"/>
        <v>0.03923611111111112</v>
      </c>
      <c r="N14" s="102">
        <f t="shared" si="0"/>
        <v>0.3621527777777778</v>
      </c>
      <c r="O14" s="14"/>
      <c r="P14" s="11"/>
      <c r="Q14" s="11"/>
      <c r="R14" s="10"/>
      <c r="S14" s="10"/>
      <c r="T14" s="12"/>
      <c r="U14" s="12"/>
      <c r="V14" s="12"/>
      <c r="W14" s="12"/>
      <c r="X14" s="12"/>
      <c r="Y14" s="8"/>
      <c r="Z14" s="14"/>
      <c r="AA14" s="9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8" customHeight="1">
      <c r="A15" s="51" t="s">
        <v>9</v>
      </c>
      <c r="B15" s="51" t="s">
        <v>19</v>
      </c>
      <c r="C15" s="52">
        <v>0.5</v>
      </c>
      <c r="D15" s="51" t="s">
        <v>20</v>
      </c>
      <c r="E15" s="51" t="s">
        <v>21</v>
      </c>
      <c r="F15" s="51" t="s">
        <v>27</v>
      </c>
      <c r="G15" s="62">
        <f t="shared" si="4"/>
        <v>22.62</v>
      </c>
      <c r="H15" s="62">
        <f t="shared" si="2"/>
        <v>21.42857142857143</v>
      </c>
      <c r="I15" s="62">
        <f t="shared" si="3"/>
        <v>24.27906976744186</v>
      </c>
      <c r="J15" s="52"/>
      <c r="K15" s="96">
        <v>1.4</v>
      </c>
      <c r="L15" s="71">
        <f t="shared" si="5"/>
        <v>55.9</v>
      </c>
      <c r="M15" s="85">
        <f t="shared" si="1"/>
        <v>0.04020833333333334</v>
      </c>
      <c r="N15" s="102">
        <f t="shared" si="0"/>
        <v>0.36312500000000003</v>
      </c>
      <c r="O15" s="14"/>
      <c r="P15" s="11"/>
      <c r="Q15" s="11"/>
      <c r="R15" s="10"/>
      <c r="S15" s="10"/>
      <c r="T15" s="12"/>
      <c r="U15" s="12"/>
      <c r="V15" s="12"/>
      <c r="W15" s="12"/>
      <c r="X15" s="12"/>
      <c r="Y15" s="8"/>
      <c r="Z15" s="14"/>
      <c r="AA15" s="9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8" customHeight="1">
      <c r="A16" s="51" t="s">
        <v>14</v>
      </c>
      <c r="B16" s="51" t="s">
        <v>20</v>
      </c>
      <c r="C16" s="52">
        <v>0.5</v>
      </c>
      <c r="D16" s="51" t="s">
        <v>22</v>
      </c>
      <c r="E16" s="51" t="s">
        <v>15</v>
      </c>
      <c r="F16" s="51" t="s">
        <v>27</v>
      </c>
      <c r="G16" s="62">
        <f t="shared" si="4"/>
        <v>23.12</v>
      </c>
      <c r="H16" s="62">
        <f t="shared" si="2"/>
        <v>20</v>
      </c>
      <c r="I16" s="62">
        <f t="shared" si="3"/>
        <v>24.167247386759584</v>
      </c>
      <c r="J16" s="52"/>
      <c r="K16" s="96">
        <v>1.5</v>
      </c>
      <c r="L16" s="71">
        <f t="shared" si="5"/>
        <v>57.4</v>
      </c>
      <c r="M16" s="85">
        <f t="shared" si="1"/>
        <v>0.04125000000000001</v>
      </c>
      <c r="N16" s="102">
        <f t="shared" si="0"/>
        <v>0.3641666666666667</v>
      </c>
      <c r="O16" s="14"/>
      <c r="P16" s="11"/>
      <c r="Q16" s="11"/>
      <c r="R16" s="10"/>
      <c r="S16" s="10"/>
      <c r="T16" s="12"/>
      <c r="U16" s="12"/>
      <c r="V16" s="12"/>
      <c r="W16" s="12"/>
      <c r="X16" s="12"/>
      <c r="Y16" s="8"/>
      <c r="Z16" s="14"/>
      <c r="AA16" s="9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8" customHeight="1">
      <c r="A17" s="51" t="s">
        <v>9</v>
      </c>
      <c r="B17" s="51" t="s">
        <v>22</v>
      </c>
      <c r="C17" s="52">
        <v>0.05</v>
      </c>
      <c r="D17" s="51" t="s">
        <v>84</v>
      </c>
      <c r="E17" s="51" t="s">
        <v>15</v>
      </c>
      <c r="F17" s="51" t="s">
        <v>27</v>
      </c>
      <c r="G17" s="62">
        <f t="shared" si="4"/>
        <v>23.17</v>
      </c>
      <c r="H17" s="62">
        <f t="shared" si="2"/>
        <v>15</v>
      </c>
      <c r="I17" s="62">
        <f t="shared" si="3"/>
        <v>24.135416666666668</v>
      </c>
      <c r="J17" s="52"/>
      <c r="K17" s="96">
        <v>0.2</v>
      </c>
      <c r="L17" s="71">
        <f t="shared" si="5"/>
        <v>57.6</v>
      </c>
      <c r="M17" s="85">
        <f t="shared" si="1"/>
        <v>0.0413888888888889</v>
      </c>
      <c r="N17" s="102">
        <f t="shared" si="0"/>
        <v>0.3643055555555556</v>
      </c>
      <c r="O17" s="14"/>
      <c r="P17" s="11"/>
      <c r="Q17" s="11"/>
      <c r="R17" s="10"/>
      <c r="S17" s="10"/>
      <c r="T17" s="12"/>
      <c r="U17" s="12"/>
      <c r="V17" s="12"/>
      <c r="W17" s="12"/>
      <c r="X17" s="12"/>
      <c r="Y17" s="8"/>
      <c r="Z17" s="14"/>
      <c r="AA17" s="9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8" customHeight="1">
      <c r="A18" s="51" t="s">
        <v>14</v>
      </c>
      <c r="B18" s="51" t="str">
        <f>D17</f>
        <v>Macquarie Grove Rd</v>
      </c>
      <c r="C18" s="52">
        <v>5</v>
      </c>
      <c r="D18" s="51" t="s">
        <v>23</v>
      </c>
      <c r="E18" s="51" t="s">
        <v>15</v>
      </c>
      <c r="F18" s="51" t="s">
        <v>27</v>
      </c>
      <c r="G18" s="62">
        <f t="shared" si="4"/>
        <v>28.17</v>
      </c>
      <c r="H18" s="62">
        <f t="shared" si="2"/>
        <v>23.076923076923077</v>
      </c>
      <c r="I18" s="62">
        <f t="shared" si="3"/>
        <v>23.940509915014168</v>
      </c>
      <c r="J18" s="52"/>
      <c r="K18" s="96">
        <v>13</v>
      </c>
      <c r="L18" s="71">
        <f t="shared" si="5"/>
        <v>70.6</v>
      </c>
      <c r="M18" s="85">
        <f t="shared" si="1"/>
        <v>0.05041666666666668</v>
      </c>
      <c r="N18" s="102">
        <f t="shared" si="0"/>
        <v>0.3733333333333334</v>
      </c>
      <c r="O18" s="14"/>
      <c r="P18" s="11"/>
      <c r="Q18" s="11"/>
      <c r="R18" s="10"/>
      <c r="S18" s="10"/>
      <c r="T18" s="12"/>
      <c r="U18" s="12"/>
      <c r="V18" s="12"/>
      <c r="W18" s="12"/>
      <c r="X18" s="12"/>
      <c r="Y18" s="8"/>
      <c r="Z18" s="14"/>
      <c r="AA18" s="9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0.25" customHeight="1">
      <c r="A19" s="51" t="s">
        <v>14</v>
      </c>
      <c r="B19" s="51" t="s">
        <v>23</v>
      </c>
      <c r="C19" s="52">
        <v>3</v>
      </c>
      <c r="D19" s="51" t="str">
        <f>D20</f>
        <v>Cobbitty Café Patisserie</v>
      </c>
      <c r="E19" s="51" t="s">
        <v>24</v>
      </c>
      <c r="F19" s="51" t="s">
        <v>27</v>
      </c>
      <c r="G19" s="62">
        <f t="shared" si="4"/>
        <v>31.17</v>
      </c>
      <c r="H19" s="62">
        <f t="shared" si="2"/>
        <v>22.5</v>
      </c>
      <c r="I19" s="62">
        <f t="shared" si="3"/>
        <v>23.793893129770993</v>
      </c>
      <c r="J19" s="52"/>
      <c r="K19" s="96">
        <v>8</v>
      </c>
      <c r="L19" s="71">
        <f t="shared" si="5"/>
        <v>78.6</v>
      </c>
      <c r="M19" s="85">
        <f t="shared" si="1"/>
        <v>0.055972222222222236</v>
      </c>
      <c r="N19" s="102">
        <f t="shared" si="0"/>
        <v>0.37888888888888894</v>
      </c>
      <c r="O19" s="14"/>
      <c r="P19" s="11"/>
      <c r="Q19" s="11"/>
      <c r="R19" s="10"/>
      <c r="S19" s="10"/>
      <c r="T19" s="12"/>
      <c r="U19" s="12"/>
      <c r="V19" s="12"/>
      <c r="W19" s="12"/>
      <c r="X19" s="12"/>
      <c r="Y19" s="8"/>
      <c r="Z19" s="14"/>
      <c r="AA19" s="9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4" customHeight="1">
      <c r="A20" s="65"/>
      <c r="B20" s="66" t="s">
        <v>25</v>
      </c>
      <c r="C20" s="67"/>
      <c r="D20" s="66" t="s">
        <v>85</v>
      </c>
      <c r="E20" s="91"/>
      <c r="F20" s="91"/>
      <c r="G20" s="92"/>
      <c r="H20" s="92"/>
      <c r="I20" s="92"/>
      <c r="J20" s="93">
        <v>30</v>
      </c>
      <c r="K20" s="94"/>
      <c r="L20" s="92"/>
      <c r="M20" s="95">
        <f t="shared" si="1"/>
        <v>0.07680555555555557</v>
      </c>
      <c r="N20" s="104">
        <f t="shared" si="0"/>
        <v>0.39972222222222226</v>
      </c>
      <c r="O20" s="14"/>
      <c r="P20" s="11"/>
      <c r="Q20" s="11"/>
      <c r="R20" s="10"/>
      <c r="S20" s="10"/>
      <c r="T20" s="12"/>
      <c r="U20" s="12"/>
      <c r="V20" s="12"/>
      <c r="W20" s="12"/>
      <c r="X20" s="12"/>
      <c r="Y20" s="8"/>
      <c r="Z20" s="14"/>
      <c r="AA20" s="9"/>
      <c r="AB20" s="12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58" ht="18" customHeight="1">
      <c r="A21" s="51" t="s">
        <v>6</v>
      </c>
      <c r="B21" s="51" t="s">
        <v>23</v>
      </c>
      <c r="C21" s="52">
        <v>3.5</v>
      </c>
      <c r="D21" s="51" t="s">
        <v>26</v>
      </c>
      <c r="E21" s="51" t="s">
        <v>12</v>
      </c>
      <c r="F21" s="51" t="s">
        <v>27</v>
      </c>
      <c r="G21" s="62">
        <f>G19+C21</f>
        <v>34.67</v>
      </c>
      <c r="H21" s="62">
        <f>C21/K21*60</f>
        <v>30</v>
      </c>
      <c r="I21" s="62">
        <f>G21/L21*60</f>
        <v>24.30140186915888</v>
      </c>
      <c r="J21" s="52"/>
      <c r="K21" s="52">
        <v>7</v>
      </c>
      <c r="L21" s="62">
        <f>L19+K21</f>
        <v>85.6</v>
      </c>
      <c r="M21" s="85">
        <f t="shared" si="1"/>
        <v>0.08166666666666668</v>
      </c>
      <c r="N21" s="102">
        <f t="shared" si="0"/>
        <v>0.40458333333333335</v>
      </c>
      <c r="O21" s="15"/>
      <c r="P21" s="11"/>
      <c r="Q21" s="11"/>
      <c r="R21" s="10"/>
      <c r="S21" s="10"/>
      <c r="T21" s="12"/>
      <c r="U21" s="12"/>
      <c r="V21" s="12"/>
      <c r="W21" s="12"/>
      <c r="X21" s="12"/>
      <c r="Y21" s="8"/>
      <c r="Z21" s="15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ht="18" customHeight="1">
      <c r="A22" s="51" t="s">
        <v>9</v>
      </c>
      <c r="B22" s="51" t="s">
        <v>26</v>
      </c>
      <c r="C22" s="52">
        <v>5.5</v>
      </c>
      <c r="D22" s="55" t="s">
        <v>28</v>
      </c>
      <c r="E22" s="51" t="s">
        <v>8</v>
      </c>
      <c r="F22" s="51" t="s">
        <v>27</v>
      </c>
      <c r="G22" s="62">
        <f>G21+C22</f>
        <v>40.17</v>
      </c>
      <c r="H22" s="62">
        <f>C22/K22*60</f>
        <v>27.5</v>
      </c>
      <c r="I22" s="62">
        <f>G22/L22*60</f>
        <v>24.694672131147545</v>
      </c>
      <c r="J22" s="52"/>
      <c r="K22" s="52">
        <v>12</v>
      </c>
      <c r="L22" s="62">
        <f>L21+K22</f>
        <v>97.6</v>
      </c>
      <c r="M22" s="85">
        <f t="shared" si="1"/>
        <v>0.09000000000000001</v>
      </c>
      <c r="N22" s="102">
        <f t="shared" si="0"/>
        <v>0.4129166666666667</v>
      </c>
      <c r="O22" s="15"/>
      <c r="P22" s="11"/>
      <c r="Q22" s="11"/>
      <c r="R22" s="10"/>
      <c r="S22" s="10"/>
      <c r="T22" s="12"/>
      <c r="U22" s="12"/>
      <c r="V22" s="12"/>
      <c r="W22" s="12"/>
      <c r="X22" s="12"/>
      <c r="Y22" s="8"/>
      <c r="Z22" s="15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18" customHeight="1">
      <c r="A23" s="51" t="s">
        <v>6</v>
      </c>
      <c r="B23" s="51" t="s">
        <v>26</v>
      </c>
      <c r="C23" s="52">
        <v>3</v>
      </c>
      <c r="D23" s="51" t="s">
        <v>86</v>
      </c>
      <c r="E23" s="51" t="s">
        <v>24</v>
      </c>
      <c r="F23" s="51" t="s">
        <v>27</v>
      </c>
      <c r="G23" s="62">
        <f>G22+C23</f>
        <v>43.17</v>
      </c>
      <c r="H23" s="62">
        <f>C23/K23*60</f>
        <v>51.42857142857142</v>
      </c>
      <c r="I23" s="62">
        <f>G23/L23*60</f>
        <v>25.620178041543028</v>
      </c>
      <c r="J23" s="52"/>
      <c r="K23" s="52">
        <v>3.5</v>
      </c>
      <c r="L23" s="62">
        <f>L22+K23</f>
        <v>101.1</v>
      </c>
      <c r="M23" s="85">
        <f t="shared" si="1"/>
        <v>0.09243055555555557</v>
      </c>
      <c r="N23" s="102">
        <f t="shared" si="0"/>
        <v>0.41534722222222226</v>
      </c>
      <c r="O23" s="15"/>
      <c r="P23" s="11"/>
      <c r="Q23" s="11"/>
      <c r="R23" s="10"/>
      <c r="S23" s="10"/>
      <c r="T23" s="12"/>
      <c r="U23" s="12"/>
      <c r="V23" s="12"/>
      <c r="W23" s="12"/>
      <c r="X23" s="12"/>
      <c r="Y23" s="8"/>
      <c r="Z23" s="15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ht="22.5" customHeight="1">
      <c r="A24" s="63"/>
      <c r="B24" s="53" t="s">
        <v>29</v>
      </c>
      <c r="C24" s="54"/>
      <c r="D24" s="53" t="s">
        <v>86</v>
      </c>
      <c r="E24" s="86"/>
      <c r="F24" s="86"/>
      <c r="G24" s="87"/>
      <c r="H24" s="87"/>
      <c r="I24" s="87"/>
      <c r="J24" s="88">
        <v>2</v>
      </c>
      <c r="K24" s="89"/>
      <c r="L24" s="87"/>
      <c r="M24" s="90">
        <f t="shared" si="1"/>
        <v>0.09381944444444446</v>
      </c>
      <c r="N24" s="103">
        <f t="shared" si="0"/>
        <v>0.41673611111111114</v>
      </c>
      <c r="O24" s="15"/>
      <c r="P24" s="11"/>
      <c r="Q24" s="11"/>
      <c r="R24" s="10"/>
      <c r="S24" s="10"/>
      <c r="T24" s="12"/>
      <c r="U24" s="12"/>
      <c r="V24" s="12"/>
      <c r="W24" s="12"/>
      <c r="X24" s="12"/>
      <c r="Y24" s="8"/>
      <c r="Z24" s="15"/>
      <c r="AA24" s="16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18" customHeight="1">
      <c r="A25" s="51" t="s">
        <v>14</v>
      </c>
      <c r="B25" s="51" t="s">
        <v>86</v>
      </c>
      <c r="C25" s="52">
        <v>3.5</v>
      </c>
      <c r="D25" s="55" t="s">
        <v>30</v>
      </c>
      <c r="E25" s="51" t="s">
        <v>12</v>
      </c>
      <c r="F25" s="51" t="s">
        <v>27</v>
      </c>
      <c r="G25" s="62">
        <f>G23+C25</f>
        <v>46.67</v>
      </c>
      <c r="H25" s="62">
        <f>C25/K25*60</f>
        <v>14</v>
      </c>
      <c r="I25" s="62">
        <f>G25/L25*60</f>
        <v>24.11886304909561</v>
      </c>
      <c r="J25" s="52"/>
      <c r="K25" s="52">
        <v>15</v>
      </c>
      <c r="L25" s="62">
        <f>L23+K25</f>
        <v>116.1</v>
      </c>
      <c r="M25" s="85">
        <f t="shared" si="1"/>
        <v>0.10423611111111113</v>
      </c>
      <c r="N25" s="102">
        <f t="shared" si="0"/>
        <v>0.4271527777777778</v>
      </c>
      <c r="O25" s="15"/>
      <c r="P25" s="11"/>
      <c r="Q25" s="11"/>
      <c r="R25" s="10"/>
      <c r="S25" s="10"/>
      <c r="T25" s="12"/>
      <c r="U25" s="12"/>
      <c r="V25" s="12"/>
      <c r="W25" s="12"/>
      <c r="X25" s="12"/>
      <c r="Y25" s="8"/>
      <c r="Z25" s="15"/>
      <c r="AA25" s="16"/>
      <c r="AB25" s="1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</row>
    <row r="26" spans="1:46" ht="18" customHeight="1">
      <c r="A26" s="51" t="s">
        <v>14</v>
      </c>
      <c r="B26" s="51" t="s">
        <v>134</v>
      </c>
      <c r="C26" s="52">
        <v>3</v>
      </c>
      <c r="D26" s="55" t="s">
        <v>31</v>
      </c>
      <c r="E26" s="51" t="s">
        <v>32</v>
      </c>
      <c r="F26" s="51" t="s">
        <v>27</v>
      </c>
      <c r="G26" s="62">
        <f>G25+C26</f>
        <v>49.67</v>
      </c>
      <c r="H26" s="62">
        <f>C26/K26*60</f>
        <v>15</v>
      </c>
      <c r="I26" s="62">
        <f>G26/L26*60</f>
        <v>23.264637002341924</v>
      </c>
      <c r="J26" s="52"/>
      <c r="K26" s="52">
        <v>12</v>
      </c>
      <c r="L26" s="62">
        <f>L25+K26</f>
        <v>128.1</v>
      </c>
      <c r="M26" s="85">
        <f t="shared" si="1"/>
        <v>0.11256944444444446</v>
      </c>
      <c r="N26" s="102">
        <f t="shared" si="0"/>
        <v>0.4354861111111112</v>
      </c>
      <c r="O26" s="20"/>
      <c r="P26" s="11"/>
      <c r="Q26" s="11"/>
      <c r="R26" s="10"/>
      <c r="S26" s="10"/>
      <c r="T26" s="12"/>
      <c r="U26" s="12"/>
      <c r="V26" s="12"/>
      <c r="W26" s="12"/>
      <c r="X26" s="12"/>
      <c r="Y26" s="8"/>
      <c r="Z26" s="20"/>
      <c r="AA26" s="21"/>
      <c r="AB26" s="22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8" customHeight="1">
      <c r="A27" s="51" t="s">
        <v>9</v>
      </c>
      <c r="B27" s="51" t="s">
        <v>129</v>
      </c>
      <c r="C27" s="52">
        <v>5.8</v>
      </c>
      <c r="D27" s="55" t="s">
        <v>34</v>
      </c>
      <c r="E27" s="51" t="s">
        <v>24</v>
      </c>
      <c r="F27" s="51" t="s">
        <v>27</v>
      </c>
      <c r="G27" s="62">
        <f>G26+C27</f>
        <v>55.47</v>
      </c>
      <c r="H27" s="62">
        <f>C27/K27*60</f>
        <v>26.769230769230766</v>
      </c>
      <c r="I27" s="62">
        <f>G27/L27*60</f>
        <v>23.58752657689582</v>
      </c>
      <c r="J27" s="52"/>
      <c r="K27" s="52">
        <v>13</v>
      </c>
      <c r="L27" s="62">
        <f>L26+K27</f>
        <v>141.1</v>
      </c>
      <c r="M27" s="85">
        <f t="shared" si="1"/>
        <v>0.12159722222222223</v>
      </c>
      <c r="N27" s="102">
        <f t="shared" si="0"/>
        <v>0.444513888888889</v>
      </c>
      <c r="O27" s="20"/>
      <c r="P27" s="11"/>
      <c r="Q27" s="11"/>
      <c r="R27" s="10"/>
      <c r="S27" s="10"/>
      <c r="T27" s="12"/>
      <c r="U27" s="12"/>
      <c r="V27" s="12"/>
      <c r="W27" s="12"/>
      <c r="X27" s="12"/>
      <c r="Y27" s="8"/>
      <c r="Z27" s="20"/>
      <c r="AA27" s="21"/>
      <c r="AB27" s="2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8" customHeight="1" hidden="1">
      <c r="A28" s="63"/>
      <c r="B28" s="53" t="s">
        <v>35</v>
      </c>
      <c r="C28" s="54"/>
      <c r="D28" s="53" t="s">
        <v>36</v>
      </c>
      <c r="E28" s="86"/>
      <c r="F28" s="86"/>
      <c r="G28" s="87"/>
      <c r="H28" s="87"/>
      <c r="I28" s="87"/>
      <c r="J28" s="88">
        <v>0</v>
      </c>
      <c r="K28" s="89"/>
      <c r="L28" s="87"/>
      <c r="M28" s="90">
        <f t="shared" si="1"/>
        <v>0.12159722222222223</v>
      </c>
      <c r="N28" s="103">
        <f t="shared" si="0"/>
        <v>0.444513888888889</v>
      </c>
      <c r="O28" s="20"/>
      <c r="P28" s="11"/>
      <c r="Q28" s="11"/>
      <c r="R28" s="10"/>
      <c r="S28" s="10"/>
      <c r="T28" s="12"/>
      <c r="U28" s="12"/>
      <c r="V28" s="12"/>
      <c r="W28" s="12"/>
      <c r="X28" s="12"/>
      <c r="Y28" s="8"/>
      <c r="Z28" s="20"/>
      <c r="AA28" s="21"/>
      <c r="AB28" s="2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1.75" customHeight="1">
      <c r="A29" s="101" t="str">
        <f>A27</f>
        <v>R</v>
      </c>
      <c r="B29" s="101" t="str">
        <f>B27</f>
        <v>Burragorang Rd</v>
      </c>
      <c r="C29" s="96">
        <v>7.5</v>
      </c>
      <c r="D29" s="124" t="s">
        <v>132</v>
      </c>
      <c r="E29" s="101" t="s">
        <v>24</v>
      </c>
      <c r="F29" s="51" t="s">
        <v>27</v>
      </c>
      <c r="G29" s="62">
        <f>G27+C29</f>
        <v>62.97</v>
      </c>
      <c r="H29" s="62">
        <f>C29/K29*60</f>
        <v>26.470588235294116</v>
      </c>
      <c r="I29" s="62">
        <f>G29/L29*60</f>
        <v>23.89753320683112</v>
      </c>
      <c r="J29" s="52"/>
      <c r="K29" s="52">
        <v>17</v>
      </c>
      <c r="L29" s="62">
        <f>L27+K29</f>
        <v>158.1</v>
      </c>
      <c r="M29" s="85">
        <f aca="true" t="shared" si="6" ref="M29:M34">M28+(J29+K29)/1440</f>
        <v>0.1334027777777778</v>
      </c>
      <c r="N29" s="102">
        <f aca="true" t="shared" si="7" ref="N29:N34">N28+((K29+J29)/1440)</f>
        <v>0.45631944444444456</v>
      </c>
      <c r="O29" s="20"/>
      <c r="P29" s="11"/>
      <c r="Q29" s="11"/>
      <c r="R29" s="10"/>
      <c r="S29" s="10"/>
      <c r="T29" s="12"/>
      <c r="U29" s="12"/>
      <c r="V29" s="12"/>
      <c r="W29" s="12"/>
      <c r="X29" s="12"/>
      <c r="Y29" s="8"/>
      <c r="Z29" s="20"/>
      <c r="AA29" s="21"/>
      <c r="AB29" s="2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8" customHeight="1">
      <c r="A30" s="101" t="s">
        <v>9</v>
      </c>
      <c r="B30" s="101" t="str">
        <f>B29</f>
        <v>Burragorang Rd</v>
      </c>
      <c r="C30" s="96">
        <v>1</v>
      </c>
      <c r="D30" s="124" t="str">
        <f>D31</f>
        <v>Lake Burragorang Lookout</v>
      </c>
      <c r="E30" s="101" t="s">
        <v>15</v>
      </c>
      <c r="F30" s="51" t="s">
        <v>27</v>
      </c>
      <c r="G30" s="62">
        <f>G29+C30</f>
        <v>63.97</v>
      </c>
      <c r="H30" s="62">
        <f>C30/K30*60</f>
        <v>24</v>
      </c>
      <c r="I30" s="62">
        <f>G30/L30*60</f>
        <v>23.899128268991284</v>
      </c>
      <c r="J30" s="52"/>
      <c r="K30" s="52">
        <v>2.5</v>
      </c>
      <c r="L30" s="62">
        <f>L29+K30</f>
        <v>160.6</v>
      </c>
      <c r="M30" s="85">
        <f t="shared" si="6"/>
        <v>0.1351388888888889</v>
      </c>
      <c r="N30" s="102">
        <f t="shared" si="7"/>
        <v>0.45805555555555566</v>
      </c>
      <c r="O30" s="20"/>
      <c r="P30" s="11"/>
      <c r="Q30" s="11"/>
      <c r="R30" s="10"/>
      <c r="S30" s="10"/>
      <c r="T30" s="12"/>
      <c r="U30" s="12"/>
      <c r="V30" s="12"/>
      <c r="W30" s="12"/>
      <c r="X30" s="12"/>
      <c r="Y30" s="8"/>
      <c r="Z30" s="20"/>
      <c r="AA30" s="21"/>
      <c r="AB30" s="2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8" customHeight="1">
      <c r="A31" s="63"/>
      <c r="B31" s="53" t="s">
        <v>35</v>
      </c>
      <c r="C31" s="54"/>
      <c r="D31" s="53" t="s">
        <v>130</v>
      </c>
      <c r="E31" s="63"/>
      <c r="F31" s="86"/>
      <c r="G31" s="87"/>
      <c r="H31" s="87"/>
      <c r="I31" s="87"/>
      <c r="J31" s="88">
        <v>10</v>
      </c>
      <c r="K31" s="89"/>
      <c r="L31" s="87"/>
      <c r="M31" s="90">
        <f t="shared" si="6"/>
        <v>0.14208333333333334</v>
      </c>
      <c r="N31" s="103">
        <f t="shared" si="7"/>
        <v>0.4650000000000001</v>
      </c>
      <c r="O31" s="20"/>
      <c r="P31" s="11"/>
      <c r="Q31" s="11"/>
      <c r="R31" s="10"/>
      <c r="S31" s="10"/>
      <c r="T31" s="12"/>
      <c r="U31" s="12"/>
      <c r="V31" s="12"/>
      <c r="W31" s="12"/>
      <c r="X31" s="12"/>
      <c r="Y31" s="8"/>
      <c r="Z31" s="20"/>
      <c r="AA31" s="21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23.25" customHeight="1">
      <c r="A32" s="123" t="s">
        <v>131</v>
      </c>
      <c r="B32" s="101" t="str">
        <f>B29</f>
        <v>Burragorang Rd</v>
      </c>
      <c r="C32" s="96">
        <f>C30</f>
        <v>1</v>
      </c>
      <c r="D32" s="124" t="str">
        <f>D29</f>
        <v>Lake Burragorang        Lookout Entrance</v>
      </c>
      <c r="E32" s="101" t="s">
        <v>32</v>
      </c>
      <c r="F32" s="51" t="s">
        <v>27</v>
      </c>
      <c r="G32" s="62">
        <f>G30+C32</f>
        <v>64.97</v>
      </c>
      <c r="H32" s="62">
        <f>C32/K32*60</f>
        <v>24</v>
      </c>
      <c r="I32" s="62">
        <f>G32/L32*60</f>
        <v>23.900674432863276</v>
      </c>
      <c r="J32" s="52"/>
      <c r="K32" s="52">
        <f>K30</f>
        <v>2.5</v>
      </c>
      <c r="L32" s="62">
        <f>L30+K32</f>
        <v>163.1</v>
      </c>
      <c r="M32" s="85">
        <f t="shared" si="6"/>
        <v>0.14381944444444444</v>
      </c>
      <c r="N32" s="102">
        <f t="shared" si="7"/>
        <v>0.4667361111111112</v>
      </c>
      <c r="O32" s="20"/>
      <c r="P32" s="11"/>
      <c r="Q32" s="11"/>
      <c r="R32" s="10"/>
      <c r="S32" s="10"/>
      <c r="T32" s="12"/>
      <c r="U32" s="12"/>
      <c r="V32" s="12"/>
      <c r="W32" s="12"/>
      <c r="X32" s="12"/>
      <c r="Y32" s="8"/>
      <c r="Z32" s="20"/>
      <c r="AA32" s="21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8" customHeight="1">
      <c r="A33" s="101" t="s">
        <v>14</v>
      </c>
      <c r="B33" s="101" t="str">
        <f>B30</f>
        <v>Burragorang Rd</v>
      </c>
      <c r="C33" s="96">
        <f>C29</f>
        <v>7.5</v>
      </c>
      <c r="D33" s="124" t="str">
        <f>D27</f>
        <v> 'Oakdale'</v>
      </c>
      <c r="E33" s="101" t="s">
        <v>40</v>
      </c>
      <c r="F33" s="51" t="s">
        <v>27</v>
      </c>
      <c r="G33" s="62">
        <f>G32+C33</f>
        <v>72.47</v>
      </c>
      <c r="H33" s="62">
        <f>C33/K33*60</f>
        <v>26.470588235294116</v>
      </c>
      <c r="I33" s="62">
        <f>G33/L33*60</f>
        <v>24.143253747917825</v>
      </c>
      <c r="J33" s="52"/>
      <c r="K33" s="52">
        <f>K29</f>
        <v>17</v>
      </c>
      <c r="L33" s="62">
        <f>L32+K33</f>
        <v>180.1</v>
      </c>
      <c r="M33" s="85">
        <f t="shared" si="6"/>
        <v>0.155625</v>
      </c>
      <c r="N33" s="102">
        <f t="shared" si="7"/>
        <v>0.47854166666666675</v>
      </c>
      <c r="O33" s="20"/>
      <c r="P33" s="11"/>
      <c r="Q33" s="11"/>
      <c r="R33" s="10"/>
      <c r="S33" s="10"/>
      <c r="T33" s="12"/>
      <c r="U33" s="12"/>
      <c r="V33" s="12"/>
      <c r="W33" s="12"/>
      <c r="X33" s="12"/>
      <c r="Y33" s="8"/>
      <c r="Z33" s="20"/>
      <c r="AA33" s="21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8" customHeight="1">
      <c r="A34" s="101" t="s">
        <v>9</v>
      </c>
      <c r="B34" s="101" t="s">
        <v>36</v>
      </c>
      <c r="C34" s="52">
        <v>2.1</v>
      </c>
      <c r="D34" s="51" t="s">
        <v>39</v>
      </c>
      <c r="E34" s="51" t="s">
        <v>40</v>
      </c>
      <c r="F34" s="51" t="s">
        <v>27</v>
      </c>
      <c r="G34" s="62">
        <f>G33+C34</f>
        <v>74.57</v>
      </c>
      <c r="H34" s="62">
        <f>C34/K34*60</f>
        <v>25.200000000000003</v>
      </c>
      <c r="I34" s="62">
        <f>G34/L34*60</f>
        <v>24.171799027552673</v>
      </c>
      <c r="J34" s="52"/>
      <c r="K34" s="52">
        <v>5</v>
      </c>
      <c r="L34" s="62">
        <f>L33+K34</f>
        <v>185.1</v>
      </c>
      <c r="M34" s="85">
        <f t="shared" si="6"/>
        <v>0.15909722222222222</v>
      </c>
      <c r="N34" s="102">
        <f t="shared" si="7"/>
        <v>0.48201388888888896</v>
      </c>
      <c r="O34" s="20"/>
      <c r="P34" s="11"/>
      <c r="Q34" s="11"/>
      <c r="R34" s="10"/>
      <c r="S34" s="10"/>
      <c r="T34" s="12"/>
      <c r="U34" s="12"/>
      <c r="V34" s="12"/>
      <c r="W34" s="12"/>
      <c r="X34" s="12"/>
      <c r="Y34" s="8"/>
      <c r="Z34" s="20"/>
      <c r="AA34" s="21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8" customHeight="1">
      <c r="A35" s="101" t="s">
        <v>6</v>
      </c>
      <c r="B35" s="101" t="s">
        <v>36</v>
      </c>
      <c r="C35" s="52">
        <v>6.6</v>
      </c>
      <c r="D35" s="55" t="s">
        <v>41</v>
      </c>
      <c r="E35" s="51" t="s">
        <v>40</v>
      </c>
      <c r="F35" s="51" t="s">
        <v>27</v>
      </c>
      <c r="G35" s="62">
        <f>G34+C35</f>
        <v>81.16999999999999</v>
      </c>
      <c r="H35" s="62">
        <f>C35/K35*60</f>
        <v>24.75</v>
      </c>
      <c r="I35" s="62">
        <f>G35/L35*60</f>
        <v>24.217802088513174</v>
      </c>
      <c r="J35" s="52"/>
      <c r="K35" s="52">
        <v>16</v>
      </c>
      <c r="L35" s="62">
        <f>L34+K35</f>
        <v>201.1</v>
      </c>
      <c r="M35" s="85">
        <f t="shared" si="1"/>
        <v>0.17020833333333332</v>
      </c>
      <c r="N35" s="102">
        <f t="shared" si="0"/>
        <v>0.4931250000000001</v>
      </c>
      <c r="O35" s="20"/>
      <c r="P35" s="11"/>
      <c r="Q35" s="11"/>
      <c r="R35" s="10"/>
      <c r="S35" s="10"/>
      <c r="T35" s="12"/>
      <c r="U35" s="12"/>
      <c r="V35" s="12"/>
      <c r="W35" s="12"/>
      <c r="X35" s="12"/>
      <c r="Y35" s="8"/>
      <c r="Z35" s="20"/>
      <c r="AA35" s="21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8" customHeight="1">
      <c r="A36" s="101" t="s">
        <v>14</v>
      </c>
      <c r="B36" s="101" t="s">
        <v>136</v>
      </c>
      <c r="C36" s="52">
        <v>1.2</v>
      </c>
      <c r="D36" s="109" t="s">
        <v>137</v>
      </c>
      <c r="E36" s="51" t="s">
        <v>15</v>
      </c>
      <c r="F36" s="51" t="s">
        <v>27</v>
      </c>
      <c r="G36" s="62">
        <f>G35+C36</f>
        <v>82.36999999999999</v>
      </c>
      <c r="H36" s="62">
        <f>C36/K36*60</f>
        <v>23.999999999999996</v>
      </c>
      <c r="I36" s="62">
        <f>G36/L36*60</f>
        <v>24.214600685938265</v>
      </c>
      <c r="J36" s="52"/>
      <c r="K36" s="52">
        <v>3</v>
      </c>
      <c r="L36" s="62">
        <f>L35+K36</f>
        <v>204.1</v>
      </c>
      <c r="M36" s="85">
        <f t="shared" si="1"/>
        <v>0.17229166666666665</v>
      </c>
      <c r="N36" s="102">
        <f t="shared" si="0"/>
        <v>0.4952083333333334</v>
      </c>
      <c r="O36" s="20"/>
      <c r="P36" s="11"/>
      <c r="Q36" s="11"/>
      <c r="R36" s="10"/>
      <c r="S36" s="10"/>
      <c r="T36" s="12"/>
      <c r="U36" s="12"/>
      <c r="V36" s="12"/>
      <c r="W36" s="12"/>
      <c r="X36" s="12"/>
      <c r="Y36" s="8"/>
      <c r="Z36" s="20"/>
      <c r="AA36" s="21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24.75" customHeight="1">
      <c r="A37" s="65"/>
      <c r="B37" s="66" t="s">
        <v>42</v>
      </c>
      <c r="C37" s="67"/>
      <c r="D37" s="66" t="str">
        <f>D36</f>
        <v>Simply Delicious Café, Picton</v>
      </c>
      <c r="E37" s="91"/>
      <c r="F37" s="91"/>
      <c r="G37" s="92"/>
      <c r="H37" s="92"/>
      <c r="I37" s="92"/>
      <c r="J37" s="93">
        <v>35</v>
      </c>
      <c r="K37" s="94"/>
      <c r="L37" s="92"/>
      <c r="M37" s="95">
        <f t="shared" si="1"/>
        <v>0.1965972222222222</v>
      </c>
      <c r="N37" s="104">
        <f t="shared" si="0"/>
        <v>0.5195138888888889</v>
      </c>
      <c r="O37" s="20"/>
      <c r="P37" s="11"/>
      <c r="Q37" s="11"/>
      <c r="R37" s="10"/>
      <c r="S37" s="10"/>
      <c r="T37" s="12"/>
      <c r="U37" s="12"/>
      <c r="V37" s="12"/>
      <c r="W37" s="12"/>
      <c r="X37" s="12"/>
      <c r="Y37" s="8"/>
      <c r="Z37" s="20"/>
      <c r="AA37" s="21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8" customHeight="1">
      <c r="A38" s="101" t="s">
        <v>6</v>
      </c>
      <c r="B38" s="101" t="s">
        <v>19</v>
      </c>
      <c r="C38" s="52">
        <v>1.2</v>
      </c>
      <c r="D38" s="69" t="s">
        <v>43</v>
      </c>
      <c r="E38" s="51" t="s">
        <v>15</v>
      </c>
      <c r="F38" s="51" t="s">
        <v>27</v>
      </c>
      <c r="G38" s="62">
        <f>G36+C38</f>
        <v>83.57</v>
      </c>
      <c r="H38" s="62">
        <f aca="true" t="shared" si="8" ref="H38:H43">C38/K38*60</f>
        <v>11.999999999999998</v>
      </c>
      <c r="I38" s="62">
        <f aca="true" t="shared" si="9" ref="I38:I43">G38/L38*60</f>
        <v>23.865778200856735</v>
      </c>
      <c r="J38" s="52"/>
      <c r="K38" s="52">
        <v>6</v>
      </c>
      <c r="L38" s="62">
        <f>L36+K38</f>
        <v>210.1</v>
      </c>
      <c r="M38" s="85">
        <f t="shared" si="1"/>
        <v>0.20076388888888888</v>
      </c>
      <c r="N38" s="102">
        <f t="shared" si="0"/>
        <v>0.5236805555555556</v>
      </c>
      <c r="O38" s="20"/>
      <c r="P38" s="11"/>
      <c r="Q38" s="11"/>
      <c r="R38" s="10"/>
      <c r="S38" s="10"/>
      <c r="T38" s="12"/>
      <c r="U38" s="12"/>
      <c r="V38" s="12"/>
      <c r="W38" s="12"/>
      <c r="X38" s="12"/>
      <c r="Y38" s="8"/>
      <c r="Z38" s="20"/>
      <c r="AA38" s="21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8" customHeight="1">
      <c r="A39" s="101" t="s">
        <v>6</v>
      </c>
      <c r="B39" s="100" t="s">
        <v>43</v>
      </c>
      <c r="C39" s="52">
        <v>4</v>
      </c>
      <c r="D39" s="69" t="s">
        <v>89</v>
      </c>
      <c r="E39" s="51" t="s">
        <v>40</v>
      </c>
      <c r="F39" s="51" t="s">
        <v>27</v>
      </c>
      <c r="G39" s="62">
        <f>G38+C39</f>
        <v>87.57</v>
      </c>
      <c r="H39" s="62">
        <f t="shared" si="8"/>
        <v>13.333333333333332</v>
      </c>
      <c r="I39" s="62">
        <f t="shared" si="9"/>
        <v>23.03463393248575</v>
      </c>
      <c r="J39" s="52"/>
      <c r="K39" s="52">
        <v>18</v>
      </c>
      <c r="L39" s="62">
        <f>L38+K39</f>
        <v>228.1</v>
      </c>
      <c r="M39" s="85">
        <f t="shared" si="1"/>
        <v>0.2132638888888889</v>
      </c>
      <c r="N39" s="102">
        <f t="shared" si="0"/>
        <v>0.5361805555555555</v>
      </c>
      <c r="O39" s="20"/>
      <c r="P39" s="11"/>
      <c r="Q39" s="11"/>
      <c r="R39" s="10"/>
      <c r="S39" s="10"/>
      <c r="T39" s="12"/>
      <c r="U39" s="12"/>
      <c r="V39" s="12"/>
      <c r="W39" s="12"/>
      <c r="X39" s="12"/>
      <c r="Y39" s="8"/>
      <c r="Z39" s="20"/>
      <c r="AA39" s="21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8" customHeight="1">
      <c r="A40" s="101" t="s">
        <v>6</v>
      </c>
      <c r="B40" s="100" t="s">
        <v>43</v>
      </c>
      <c r="C40" s="52">
        <v>2.4</v>
      </c>
      <c r="D40" s="51" t="s">
        <v>88</v>
      </c>
      <c r="E40" s="51" t="s">
        <v>40</v>
      </c>
      <c r="F40" s="51" t="s">
        <v>27</v>
      </c>
      <c r="G40" s="62">
        <f>G39+C40</f>
        <v>89.97</v>
      </c>
      <c r="H40" s="62">
        <f t="shared" si="8"/>
        <v>18</v>
      </c>
      <c r="I40" s="62">
        <f t="shared" si="9"/>
        <v>22.864040660736975</v>
      </c>
      <c r="J40" s="52"/>
      <c r="K40" s="52">
        <v>8</v>
      </c>
      <c r="L40" s="62">
        <f>L39+K40</f>
        <v>236.1</v>
      </c>
      <c r="M40" s="85">
        <f t="shared" si="1"/>
        <v>0.21881944444444446</v>
      </c>
      <c r="N40" s="102">
        <f t="shared" si="0"/>
        <v>0.5417361111111111</v>
      </c>
      <c r="O40" s="20"/>
      <c r="P40" s="11"/>
      <c r="Q40" s="11"/>
      <c r="R40" s="10"/>
      <c r="S40" s="10"/>
      <c r="T40" s="12"/>
      <c r="U40" s="12"/>
      <c r="V40" s="12"/>
      <c r="W40" s="12"/>
      <c r="X40" s="12"/>
      <c r="Y40" s="8"/>
      <c r="Z40" s="20"/>
      <c r="AA40" s="21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8" customHeight="1">
      <c r="A41" s="101" t="s">
        <v>6</v>
      </c>
      <c r="B41" s="100" t="s">
        <v>43</v>
      </c>
      <c r="C41" s="52">
        <v>5</v>
      </c>
      <c r="D41" s="69" t="s">
        <v>44</v>
      </c>
      <c r="E41" s="51" t="s">
        <v>21</v>
      </c>
      <c r="F41" s="51" t="s">
        <v>27</v>
      </c>
      <c r="G41" s="62">
        <f>G40+C41</f>
        <v>94.97</v>
      </c>
      <c r="H41" s="62">
        <f t="shared" si="8"/>
        <v>40</v>
      </c>
      <c r="I41" s="62">
        <f t="shared" si="9"/>
        <v>23.391625615763544</v>
      </c>
      <c r="J41" s="52"/>
      <c r="K41" s="52">
        <v>7.5</v>
      </c>
      <c r="L41" s="62">
        <f>L40+K41</f>
        <v>243.6</v>
      </c>
      <c r="M41" s="85">
        <f t="shared" si="1"/>
        <v>0.2240277777777778</v>
      </c>
      <c r="N41" s="102">
        <f t="shared" si="0"/>
        <v>0.5469444444444445</v>
      </c>
      <c r="O41" s="20"/>
      <c r="P41" s="11"/>
      <c r="Q41" s="11"/>
      <c r="R41" s="10"/>
      <c r="S41" s="10"/>
      <c r="T41" s="12"/>
      <c r="U41" s="12"/>
      <c r="V41" s="12"/>
      <c r="W41" s="12"/>
      <c r="X41" s="12"/>
      <c r="Y41" s="8"/>
      <c r="Z41" s="20"/>
      <c r="AA41" s="21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8" customHeight="1">
      <c r="A42" s="101" t="s">
        <v>9</v>
      </c>
      <c r="B42" s="100" t="s">
        <v>44</v>
      </c>
      <c r="C42" s="52">
        <v>2.5</v>
      </c>
      <c r="D42" s="69" t="s">
        <v>45</v>
      </c>
      <c r="E42" s="51" t="s">
        <v>46</v>
      </c>
      <c r="F42" s="51" t="s">
        <v>27</v>
      </c>
      <c r="G42" s="62">
        <f>G41+C42</f>
        <v>97.47</v>
      </c>
      <c r="H42" s="62">
        <f t="shared" si="8"/>
        <v>21.42857142857143</v>
      </c>
      <c r="I42" s="62">
        <f t="shared" si="9"/>
        <v>23.336791699920195</v>
      </c>
      <c r="J42" s="52"/>
      <c r="K42" s="52">
        <v>7</v>
      </c>
      <c r="L42" s="62">
        <f>L41+K42</f>
        <v>250.6</v>
      </c>
      <c r="M42" s="85">
        <f t="shared" si="1"/>
        <v>0.22888888888888892</v>
      </c>
      <c r="N42" s="102">
        <f t="shared" si="0"/>
        <v>0.5518055555555555</v>
      </c>
      <c r="O42" s="20"/>
      <c r="P42" s="11"/>
      <c r="Q42" s="11"/>
      <c r="R42" s="10"/>
      <c r="S42" s="10"/>
      <c r="T42" s="12"/>
      <c r="U42" s="12"/>
      <c r="V42" s="12"/>
      <c r="W42" s="12"/>
      <c r="X42" s="12"/>
      <c r="Y42" s="8"/>
      <c r="Z42" s="20"/>
      <c r="AA42" s="21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8" customHeight="1">
      <c r="A43" s="101" t="s">
        <v>14</v>
      </c>
      <c r="B43" s="100" t="s">
        <v>45</v>
      </c>
      <c r="C43" s="52">
        <v>2.2</v>
      </c>
      <c r="D43" s="70" t="s">
        <v>47</v>
      </c>
      <c r="E43" s="51" t="s">
        <v>40</v>
      </c>
      <c r="F43" s="51" t="s">
        <v>27</v>
      </c>
      <c r="G43" s="62">
        <f>G42+C43</f>
        <v>99.67</v>
      </c>
      <c r="H43" s="62">
        <f t="shared" si="8"/>
        <v>22</v>
      </c>
      <c r="I43" s="62">
        <f t="shared" si="9"/>
        <v>23.305533904910362</v>
      </c>
      <c r="J43" s="52"/>
      <c r="K43" s="52">
        <v>6</v>
      </c>
      <c r="L43" s="62">
        <f>L42+K43</f>
        <v>256.6</v>
      </c>
      <c r="M43" s="85">
        <f t="shared" si="1"/>
        <v>0.2330555555555556</v>
      </c>
      <c r="N43" s="102">
        <f t="shared" si="0"/>
        <v>0.5559722222222222</v>
      </c>
      <c r="O43" s="20"/>
      <c r="P43" s="11"/>
      <c r="Q43" s="11"/>
      <c r="R43" s="10"/>
      <c r="S43" s="10"/>
      <c r="T43" s="12"/>
      <c r="U43" s="12"/>
      <c r="V43" s="12"/>
      <c r="W43" s="12"/>
      <c r="X43" s="12"/>
      <c r="Y43" s="8"/>
      <c r="Z43" s="20"/>
      <c r="AA43" s="21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21" customHeight="1">
      <c r="A44" s="65"/>
      <c r="B44" s="66" t="s">
        <v>48</v>
      </c>
      <c r="C44" s="67"/>
      <c r="D44" s="66" t="s">
        <v>49</v>
      </c>
      <c r="E44" s="66"/>
      <c r="F44" s="66"/>
      <c r="G44" s="68"/>
      <c r="H44" s="68"/>
      <c r="I44" s="68"/>
      <c r="J44" s="93">
        <v>25</v>
      </c>
      <c r="K44" s="94"/>
      <c r="L44" s="92"/>
      <c r="M44" s="95">
        <f t="shared" si="1"/>
        <v>0.25041666666666673</v>
      </c>
      <c r="N44" s="104">
        <f t="shared" si="0"/>
        <v>0.5733333333333334</v>
      </c>
      <c r="O44" s="20"/>
      <c r="P44" s="11"/>
      <c r="Q44" s="11"/>
      <c r="R44" s="10"/>
      <c r="S44" s="10"/>
      <c r="T44" s="12"/>
      <c r="U44" s="12"/>
      <c r="V44" s="12"/>
      <c r="W44" s="12"/>
      <c r="X44" s="12"/>
      <c r="Y44" s="8"/>
      <c r="Z44" s="20"/>
      <c r="AA44" s="21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8" customHeight="1">
      <c r="A45" s="101" t="s">
        <v>14</v>
      </c>
      <c r="B45" s="100" t="s">
        <v>50</v>
      </c>
      <c r="C45" s="52">
        <v>4.5</v>
      </c>
      <c r="D45" s="69" t="s">
        <v>51</v>
      </c>
      <c r="E45" s="51" t="s">
        <v>15</v>
      </c>
      <c r="F45" s="51" t="s">
        <v>27</v>
      </c>
      <c r="G45" s="62">
        <f>G43+C45</f>
        <v>104.17</v>
      </c>
      <c r="H45" s="62">
        <f>C45/K45*60</f>
        <v>22.5</v>
      </c>
      <c r="I45" s="62">
        <f>G45/L45*60</f>
        <v>23.269545793000745</v>
      </c>
      <c r="J45" s="52"/>
      <c r="K45" s="52">
        <v>12</v>
      </c>
      <c r="L45" s="62">
        <f>L43+K45</f>
        <v>268.6</v>
      </c>
      <c r="M45" s="85">
        <f t="shared" si="1"/>
        <v>0.2587500000000001</v>
      </c>
      <c r="N45" s="102">
        <f t="shared" si="0"/>
        <v>0.5816666666666667</v>
      </c>
      <c r="O45" s="20"/>
      <c r="P45" s="11"/>
      <c r="Q45" s="11"/>
      <c r="R45" s="10"/>
      <c r="S45" s="10"/>
      <c r="T45" s="12"/>
      <c r="U45" s="12"/>
      <c r="V45" s="12"/>
      <c r="W45" s="12"/>
      <c r="X45" s="12"/>
      <c r="Y45" s="8"/>
      <c r="Z45" s="20"/>
      <c r="AA45" s="21"/>
      <c r="AB45" s="2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8" customHeight="1">
      <c r="A46" s="101" t="s">
        <v>6</v>
      </c>
      <c r="B46" s="100" t="s">
        <v>50</v>
      </c>
      <c r="C46" s="52">
        <v>6.1</v>
      </c>
      <c r="D46" s="69" t="s">
        <v>104</v>
      </c>
      <c r="E46" s="51" t="s">
        <v>106</v>
      </c>
      <c r="F46" s="51" t="s">
        <v>27</v>
      </c>
      <c r="G46" s="62">
        <f>G45+C46</f>
        <v>110.27</v>
      </c>
      <c r="H46" s="62">
        <f>C46/K46*60</f>
        <v>24.4</v>
      </c>
      <c r="I46" s="62">
        <f>G46/L46*60</f>
        <v>23.329337094499294</v>
      </c>
      <c r="J46" s="52"/>
      <c r="K46" s="52">
        <v>15</v>
      </c>
      <c r="L46" s="62">
        <f>L45+K46</f>
        <v>283.6</v>
      </c>
      <c r="M46" s="85">
        <f t="shared" si="1"/>
        <v>0.2691666666666668</v>
      </c>
      <c r="N46" s="102">
        <f t="shared" si="0"/>
        <v>0.5920833333333333</v>
      </c>
      <c r="O46" s="20"/>
      <c r="P46" s="11"/>
      <c r="Q46" s="11"/>
      <c r="R46" s="10"/>
      <c r="S46" s="10"/>
      <c r="T46" s="12"/>
      <c r="U46" s="12"/>
      <c r="V46" s="12"/>
      <c r="W46" s="12"/>
      <c r="X46" s="12"/>
      <c r="Y46" s="8"/>
      <c r="Z46" s="20"/>
      <c r="AA46" s="21"/>
      <c r="AB46" s="2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23.25" customHeight="1">
      <c r="A47" s="63"/>
      <c r="B47" s="53" t="s">
        <v>53</v>
      </c>
      <c r="C47" s="54"/>
      <c r="D47" s="111" t="str">
        <f>D46</f>
        <v>Tindall St</v>
      </c>
      <c r="E47" s="53"/>
      <c r="F47" s="53"/>
      <c r="G47" s="64"/>
      <c r="H47" s="64"/>
      <c r="I47" s="64"/>
      <c r="J47" s="88">
        <v>3</v>
      </c>
      <c r="K47" s="89"/>
      <c r="L47" s="87"/>
      <c r="M47" s="90">
        <f t="shared" si="1"/>
        <v>0.2712500000000001</v>
      </c>
      <c r="N47" s="103">
        <f t="shared" si="0"/>
        <v>0.5941666666666666</v>
      </c>
      <c r="O47" s="20"/>
      <c r="P47" s="11"/>
      <c r="Q47" s="11"/>
      <c r="R47" s="10"/>
      <c r="S47" s="10"/>
      <c r="T47" s="12"/>
      <c r="U47" s="12"/>
      <c r="V47" s="12"/>
      <c r="W47" s="12"/>
      <c r="X47" s="12"/>
      <c r="Y47" s="8"/>
      <c r="Z47" s="20"/>
      <c r="AA47" s="21"/>
      <c r="AB47" s="2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8" customHeight="1">
      <c r="A48" s="99" t="s">
        <v>9</v>
      </c>
      <c r="B48" s="100" t="str">
        <f>D46</f>
        <v>Tindall St</v>
      </c>
      <c r="C48" s="71">
        <v>0.2</v>
      </c>
      <c r="D48" s="61" t="s">
        <v>101</v>
      </c>
      <c r="E48" s="51" t="s">
        <v>107</v>
      </c>
      <c r="F48" s="51" t="s">
        <v>27</v>
      </c>
      <c r="G48" s="62">
        <f>G46+C48</f>
        <v>110.47</v>
      </c>
      <c r="H48" s="62">
        <f aca="true" t="shared" si="10" ref="H48:H53">C48/K48*60</f>
        <v>8</v>
      </c>
      <c r="I48" s="62">
        <f aca="true" t="shared" si="11" ref="I48:I53">G48/L48*60</f>
        <v>23.248684672044895</v>
      </c>
      <c r="J48" s="52"/>
      <c r="K48" s="52">
        <v>1.5</v>
      </c>
      <c r="L48" s="62">
        <f>L46+K48</f>
        <v>285.1</v>
      </c>
      <c r="M48" s="85">
        <f t="shared" si="1"/>
        <v>0.27229166666666677</v>
      </c>
      <c r="N48" s="102">
        <f t="shared" si="0"/>
        <v>0.5952083333333333</v>
      </c>
      <c r="O48" s="20"/>
      <c r="P48" s="11"/>
      <c r="Q48" s="11"/>
      <c r="R48" s="10"/>
      <c r="S48" s="10"/>
      <c r="T48" s="12"/>
      <c r="U48" s="12"/>
      <c r="V48" s="12"/>
      <c r="W48" s="12"/>
      <c r="X48" s="12"/>
      <c r="Y48" s="8"/>
      <c r="Z48" s="20"/>
      <c r="AA48" s="21"/>
      <c r="AB48" s="23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8" customHeight="1">
      <c r="A49" s="99" t="s">
        <v>14</v>
      </c>
      <c r="B49" s="100" t="s">
        <v>105</v>
      </c>
      <c r="C49" s="71">
        <v>0.3</v>
      </c>
      <c r="D49" s="61" t="str">
        <f>B8</f>
        <v>Narellan Rd</v>
      </c>
      <c r="E49" s="51" t="s">
        <v>106</v>
      </c>
      <c r="F49" s="51" t="s">
        <v>27</v>
      </c>
      <c r="G49" s="62">
        <f>G48+C49</f>
        <v>110.77</v>
      </c>
      <c r="H49" s="62">
        <f t="shared" si="10"/>
        <v>7.199999999999999</v>
      </c>
      <c r="I49" s="62">
        <f t="shared" si="11"/>
        <v>23.10917941585535</v>
      </c>
      <c r="J49" s="52"/>
      <c r="K49" s="52">
        <v>2.5</v>
      </c>
      <c r="L49" s="62">
        <f>L48+K49</f>
        <v>287.6</v>
      </c>
      <c r="M49" s="85">
        <f t="shared" si="1"/>
        <v>0.27402777777777787</v>
      </c>
      <c r="N49" s="102">
        <f t="shared" si="0"/>
        <v>0.5969444444444445</v>
      </c>
      <c r="O49" s="20"/>
      <c r="P49" s="11"/>
      <c r="Q49" s="11"/>
      <c r="R49" s="10"/>
      <c r="S49" s="10"/>
      <c r="T49" s="12"/>
      <c r="U49" s="12"/>
      <c r="V49" s="12"/>
      <c r="W49" s="12"/>
      <c r="X49" s="12"/>
      <c r="Y49" s="8"/>
      <c r="Z49" s="20"/>
      <c r="AA49" s="21"/>
      <c r="AB49" s="2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8" customHeight="1">
      <c r="A50" s="99" t="s">
        <v>14</v>
      </c>
      <c r="B50" s="100" t="str">
        <f>D49</f>
        <v>Narellan Rd</v>
      </c>
      <c r="C50" s="71">
        <v>3.9</v>
      </c>
      <c r="D50" s="61" t="str">
        <f>B7</f>
        <v>Waterworth Drive</v>
      </c>
      <c r="E50" s="51" t="s">
        <v>95</v>
      </c>
      <c r="F50" s="51" t="s">
        <v>27</v>
      </c>
      <c r="G50" s="62">
        <f>G49+C50</f>
        <v>114.67</v>
      </c>
      <c r="H50" s="62">
        <f t="shared" si="10"/>
        <v>26</v>
      </c>
      <c r="I50" s="62">
        <f t="shared" si="11"/>
        <v>23.196898179366148</v>
      </c>
      <c r="J50" s="52"/>
      <c r="K50" s="52">
        <v>9</v>
      </c>
      <c r="L50" s="62">
        <f>L49+K50</f>
        <v>296.6</v>
      </c>
      <c r="M50" s="85">
        <f t="shared" si="1"/>
        <v>0.28027777777777785</v>
      </c>
      <c r="N50" s="102">
        <f t="shared" si="0"/>
        <v>0.6031944444444445</v>
      </c>
      <c r="O50" s="20"/>
      <c r="P50" s="11"/>
      <c r="Q50" s="11"/>
      <c r="R50" s="10"/>
      <c r="S50" s="10"/>
      <c r="T50" s="12"/>
      <c r="U50" s="12"/>
      <c r="V50" s="12"/>
      <c r="W50" s="12"/>
      <c r="X50" s="12"/>
      <c r="Y50" s="8"/>
      <c r="Z50" s="20"/>
      <c r="AA50" s="21"/>
      <c r="AB50" s="2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8" customHeight="1">
      <c r="A51" s="99" t="s">
        <v>14</v>
      </c>
      <c r="B51" s="100" t="str">
        <f>D50</f>
        <v>Waterworth Drive</v>
      </c>
      <c r="C51" s="71">
        <f>C7</f>
        <v>0.2</v>
      </c>
      <c r="D51" s="61" t="str">
        <f>B6</f>
        <v>Wellings Drive</v>
      </c>
      <c r="E51" s="51" t="s">
        <v>102</v>
      </c>
      <c r="F51" s="51" t="s">
        <v>27</v>
      </c>
      <c r="G51" s="62">
        <f>G50+C51</f>
        <v>114.87</v>
      </c>
      <c r="H51" s="62">
        <f t="shared" si="10"/>
        <v>15</v>
      </c>
      <c r="I51" s="62">
        <f t="shared" si="11"/>
        <v>23.174848688634835</v>
      </c>
      <c r="J51" s="52"/>
      <c r="K51" s="52">
        <v>0.8</v>
      </c>
      <c r="L51" s="62">
        <f>L50+K51</f>
        <v>297.40000000000003</v>
      </c>
      <c r="M51" s="85">
        <f t="shared" si="1"/>
        <v>0.2808333333333334</v>
      </c>
      <c r="N51" s="102">
        <f t="shared" si="0"/>
        <v>0.60375</v>
      </c>
      <c r="O51" s="20"/>
      <c r="P51" s="11"/>
      <c r="Q51" s="11"/>
      <c r="R51" s="10"/>
      <c r="S51" s="10"/>
      <c r="T51" s="12"/>
      <c r="U51" s="12"/>
      <c r="V51" s="12"/>
      <c r="W51" s="12"/>
      <c r="X51" s="12"/>
      <c r="Y51" s="8"/>
      <c r="Z51" s="20"/>
      <c r="AA51" s="21"/>
      <c r="AB51" s="23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8" customHeight="1">
      <c r="A52" s="99" t="s">
        <v>14</v>
      </c>
      <c r="B52" s="100" t="str">
        <f>D51</f>
        <v>Wellings Drive</v>
      </c>
      <c r="C52" s="71">
        <f>C6</f>
        <v>0.2</v>
      </c>
      <c r="D52" s="61" t="str">
        <f>B5</f>
        <v>Fitzpatrick Rd</v>
      </c>
      <c r="E52" s="51" t="s">
        <v>103</v>
      </c>
      <c r="F52" s="51" t="s">
        <v>27</v>
      </c>
      <c r="G52" s="62">
        <f>G51+C52</f>
        <v>115.07000000000001</v>
      </c>
      <c r="H52" s="62">
        <f t="shared" si="10"/>
        <v>24</v>
      </c>
      <c r="I52" s="62">
        <f t="shared" si="11"/>
        <v>23.17623363544814</v>
      </c>
      <c r="J52" s="52"/>
      <c r="K52" s="52">
        <v>0.5</v>
      </c>
      <c r="L52" s="62">
        <f>L51+K52</f>
        <v>297.90000000000003</v>
      </c>
      <c r="M52" s="85">
        <f t="shared" si="1"/>
        <v>0.2811805555555556</v>
      </c>
      <c r="N52" s="102">
        <f t="shared" si="0"/>
        <v>0.6040972222222223</v>
      </c>
      <c r="O52" s="20"/>
      <c r="P52" s="11"/>
      <c r="Q52" s="11"/>
      <c r="R52" s="10"/>
      <c r="S52" s="10"/>
      <c r="T52" s="12"/>
      <c r="U52" s="12"/>
      <c r="V52" s="12"/>
      <c r="W52" s="12"/>
      <c r="X52" s="12"/>
      <c r="Y52" s="8"/>
      <c r="Z52" s="20"/>
      <c r="AA52" s="21"/>
      <c r="AB52" s="23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customHeight="1">
      <c r="A53" s="99" t="str">
        <f>A42</f>
        <v>R</v>
      </c>
      <c r="B53" s="100" t="str">
        <f>D52</f>
        <v>Fitzpatrick Rd</v>
      </c>
      <c r="C53" s="71">
        <f>C5</f>
        <v>0.22</v>
      </c>
      <c r="D53" s="61" t="str">
        <f>B4</f>
        <v>Birriwa Reserve, "Mount Annan"</v>
      </c>
      <c r="E53" s="51" t="s">
        <v>102</v>
      </c>
      <c r="F53" s="51" t="s">
        <v>27</v>
      </c>
      <c r="G53" s="62">
        <f>G52+C53</f>
        <v>115.29</v>
      </c>
      <c r="H53" s="62">
        <f t="shared" si="10"/>
        <v>26.4</v>
      </c>
      <c r="I53" s="62">
        <f t="shared" si="11"/>
        <v>23.181635388739945</v>
      </c>
      <c r="J53" s="52"/>
      <c r="K53" s="52">
        <v>0.5</v>
      </c>
      <c r="L53" s="62">
        <f>L52+K53</f>
        <v>298.40000000000003</v>
      </c>
      <c r="M53" s="85">
        <f t="shared" si="1"/>
        <v>0.2815277777777778</v>
      </c>
      <c r="N53" s="102">
        <f t="shared" si="0"/>
        <v>0.6044444444444446</v>
      </c>
      <c r="O53" s="20"/>
      <c r="P53" s="11"/>
      <c r="Q53" s="11"/>
      <c r="R53" s="10"/>
      <c r="S53" s="10"/>
      <c r="T53" s="12"/>
      <c r="U53" s="12"/>
      <c r="V53" s="12"/>
      <c r="W53" s="12"/>
      <c r="X53" s="12"/>
      <c r="Y53" s="8"/>
      <c r="Z53" s="20"/>
      <c r="AA53" s="21"/>
      <c r="AB53" s="2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22.5" customHeight="1">
      <c r="A54" s="48" t="s">
        <v>1</v>
      </c>
      <c r="B54" s="59" t="str">
        <f>D53</f>
        <v>Birriwa Reserve, "Mount Annan"</v>
      </c>
      <c r="C54" s="60">
        <f>SUM(C4:C53)</f>
        <v>115.29</v>
      </c>
      <c r="D54" s="48" t="s">
        <v>1</v>
      </c>
      <c r="E54" s="48" t="s">
        <v>1</v>
      </c>
      <c r="F54" s="48" t="s">
        <v>1</v>
      </c>
      <c r="G54" s="60">
        <f>G53</f>
        <v>115.29</v>
      </c>
      <c r="H54" s="59" t="s">
        <v>1</v>
      </c>
      <c r="I54" s="60">
        <f>I53</f>
        <v>23.181635388739945</v>
      </c>
      <c r="J54" s="72">
        <f>SUM(J4:J53)</f>
        <v>107</v>
      </c>
      <c r="K54" s="72">
        <f>SUM(K4:K53)</f>
        <v>298.40000000000003</v>
      </c>
      <c r="L54" s="72">
        <f>L53</f>
        <v>298.40000000000003</v>
      </c>
      <c r="M54" s="84">
        <f>(J54+K54)/1440</f>
        <v>0.2815277777777778</v>
      </c>
      <c r="N54" s="73" t="s">
        <v>56</v>
      </c>
      <c r="O54" s="20"/>
      <c r="P54" s="11"/>
      <c r="Q54" s="11"/>
      <c r="R54" s="10"/>
      <c r="S54" s="10"/>
      <c r="T54" s="12"/>
      <c r="U54" s="12"/>
      <c r="V54" s="12"/>
      <c r="W54" s="12"/>
      <c r="X54" s="12"/>
      <c r="Y54" s="8"/>
      <c r="Z54" s="20"/>
      <c r="AA54" s="21"/>
      <c r="AB54" s="2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28" ht="18" customHeight="1">
      <c r="A55" s="74"/>
      <c r="B55" s="51" t="s">
        <v>1</v>
      </c>
      <c r="C55" s="107" t="s">
        <v>77</v>
      </c>
      <c r="D55" s="56"/>
      <c r="E55" s="56"/>
      <c r="F55" s="56"/>
      <c r="G55" s="74"/>
      <c r="H55" s="74"/>
      <c r="I55" s="75"/>
      <c r="J55" s="57"/>
      <c r="K55" s="57"/>
      <c r="L55" s="57"/>
      <c r="M55" s="58" t="s">
        <v>65</v>
      </c>
      <c r="N55" s="77">
        <f>N4</f>
        <v>0.3229166666666667</v>
      </c>
      <c r="O55" s="25"/>
      <c r="P55" s="11"/>
      <c r="Q55" s="11"/>
      <c r="R55" s="10"/>
      <c r="S55" s="10"/>
      <c r="T55" s="12"/>
      <c r="U55" s="12"/>
      <c r="V55" s="12"/>
      <c r="W55" s="12"/>
      <c r="X55" s="12"/>
      <c r="Y55" s="8"/>
      <c r="Z55" s="25"/>
      <c r="AA55" s="26"/>
      <c r="AB55" s="27"/>
    </row>
    <row r="56" spans="1:28" ht="18" customHeight="1">
      <c r="A56" s="56" t="s">
        <v>0</v>
      </c>
      <c r="B56" s="75" t="s">
        <v>57</v>
      </c>
      <c r="C56" s="56"/>
      <c r="D56" s="56" t="s">
        <v>58</v>
      </c>
      <c r="E56" s="56" t="s">
        <v>2</v>
      </c>
      <c r="F56" s="56" t="s">
        <v>64</v>
      </c>
      <c r="G56" s="75" t="s">
        <v>4</v>
      </c>
      <c r="H56" s="75" t="s">
        <v>70</v>
      </c>
      <c r="I56" s="75"/>
      <c r="J56" s="76"/>
      <c r="K56" s="76"/>
      <c r="L56" s="76"/>
      <c r="M56" s="58" t="s">
        <v>66</v>
      </c>
      <c r="N56" s="105">
        <f>N53</f>
        <v>0.6044444444444446</v>
      </c>
      <c r="O56" s="28"/>
      <c r="P56" s="11"/>
      <c r="Q56" s="11"/>
      <c r="R56" s="10"/>
      <c r="S56" s="10"/>
      <c r="T56" s="12"/>
      <c r="U56" s="12"/>
      <c r="V56" s="12"/>
      <c r="W56" s="12"/>
      <c r="X56" s="12"/>
      <c r="Y56" s="8"/>
      <c r="Z56" s="28"/>
      <c r="AA56" s="26"/>
      <c r="AB56" s="22"/>
    </row>
    <row r="57" spans="1:28" ht="24.75" customHeight="1">
      <c r="A57" s="75">
        <v>1</v>
      </c>
      <c r="B57" s="56" t="str">
        <f>B4</f>
        <v>Birriwa Reserve, "Mount Annan"</v>
      </c>
      <c r="C57" s="56" t="s">
        <v>59</v>
      </c>
      <c r="D57" s="56" t="str">
        <f>D19</f>
        <v>Cobbitty Café Patisserie</v>
      </c>
      <c r="E57" s="57">
        <f>G19</f>
        <v>31.17</v>
      </c>
      <c r="F57" s="57">
        <f>E57</f>
        <v>31.17</v>
      </c>
      <c r="G57" s="57">
        <f>L19</f>
        <v>78.6</v>
      </c>
      <c r="H57" s="79">
        <f>E57*60/G57</f>
        <v>23.793893129770996</v>
      </c>
      <c r="I57" s="75"/>
      <c r="J57" s="76"/>
      <c r="K57" s="76"/>
      <c r="L57" s="76"/>
      <c r="M57" s="58" t="s">
        <v>4</v>
      </c>
      <c r="N57" s="77">
        <f>N56-N55</f>
        <v>0.2815277777777779</v>
      </c>
      <c r="O57" s="28"/>
      <c r="P57" s="11"/>
      <c r="Q57" s="11"/>
      <c r="R57" s="10"/>
      <c r="S57" s="10"/>
      <c r="T57" s="12"/>
      <c r="U57" s="12"/>
      <c r="V57" s="12"/>
      <c r="W57" s="12"/>
      <c r="X57" s="12"/>
      <c r="Y57" s="8"/>
      <c r="Z57" s="28"/>
      <c r="AA57" s="26"/>
      <c r="AB57" s="22"/>
    </row>
    <row r="58" spans="1:28" ht="24.75" customHeight="1">
      <c r="A58" s="75">
        <v>2</v>
      </c>
      <c r="B58" s="56" t="str">
        <f>D57</f>
        <v>Cobbitty Café Patisserie</v>
      </c>
      <c r="C58" s="56" t="s">
        <v>59</v>
      </c>
      <c r="D58" s="56" t="str">
        <f>D36</f>
        <v>Simply Delicious Café, Picton</v>
      </c>
      <c r="E58" s="57">
        <f>G36-G19</f>
        <v>51.19999999999999</v>
      </c>
      <c r="F58" s="57">
        <f>F57+E58</f>
        <v>82.36999999999999</v>
      </c>
      <c r="G58" s="57">
        <f>L36-L19</f>
        <v>125.5</v>
      </c>
      <c r="H58" s="79">
        <f>E58*60/G58</f>
        <v>24.478087649402383</v>
      </c>
      <c r="I58" s="75"/>
      <c r="J58" s="74"/>
      <c r="K58" s="74"/>
      <c r="L58" s="74"/>
      <c r="M58" s="75" t="s">
        <v>3</v>
      </c>
      <c r="N58" s="78">
        <f>K54/1440</f>
        <v>0.20722222222222225</v>
      </c>
      <c r="O58" s="30"/>
      <c r="P58" s="11"/>
      <c r="Q58" s="11"/>
      <c r="R58" s="10"/>
      <c r="S58" s="10"/>
      <c r="T58" s="12"/>
      <c r="U58" s="12"/>
      <c r="V58" s="12"/>
      <c r="W58" s="12"/>
      <c r="X58" s="12"/>
      <c r="Y58" s="8"/>
      <c r="Z58" s="30"/>
      <c r="AA58" s="26"/>
      <c r="AB58" s="6"/>
    </row>
    <row r="59" spans="1:28" ht="28.5" customHeight="1">
      <c r="A59" s="75">
        <v>3</v>
      </c>
      <c r="B59" s="56" t="str">
        <f>D36</f>
        <v>Simply Delicious Café, Picton</v>
      </c>
      <c r="C59" s="56" t="s">
        <v>59</v>
      </c>
      <c r="D59" s="58" t="str">
        <f>D43</f>
        <v>Menangle General Store</v>
      </c>
      <c r="E59" s="57">
        <f>G43-G36</f>
        <v>17.30000000000001</v>
      </c>
      <c r="F59" s="57">
        <f>F58+E59</f>
        <v>99.67</v>
      </c>
      <c r="G59" s="57">
        <f>L43-L36</f>
        <v>52.50000000000003</v>
      </c>
      <c r="H59" s="79">
        <f>E59*60/G59</f>
        <v>19.771428571428572</v>
      </c>
      <c r="I59" s="75"/>
      <c r="J59" s="74"/>
      <c r="K59" s="74"/>
      <c r="L59" s="74"/>
      <c r="M59" s="75" t="s">
        <v>67</v>
      </c>
      <c r="N59" s="106">
        <f>J54/1440</f>
        <v>0.07430555555555556</v>
      </c>
      <c r="O59" s="31"/>
      <c r="P59" s="11"/>
      <c r="Q59" s="11"/>
      <c r="R59" s="10"/>
      <c r="S59" s="10"/>
      <c r="T59" s="12"/>
      <c r="U59" s="12"/>
      <c r="V59" s="12"/>
      <c r="W59" s="12"/>
      <c r="X59" s="12"/>
      <c r="Y59" s="8"/>
      <c r="Z59" s="31"/>
      <c r="AB59" s="6"/>
    </row>
    <row r="60" spans="1:28" ht="26.25" customHeight="1">
      <c r="A60" s="75">
        <v>4</v>
      </c>
      <c r="B60" s="58" t="str">
        <f>D59</f>
        <v>Menangle General Store</v>
      </c>
      <c r="C60" s="56" t="s">
        <v>59</v>
      </c>
      <c r="D60" s="56" t="str">
        <f>B57</f>
        <v>Birriwa Reserve, "Mount Annan"</v>
      </c>
      <c r="E60" s="97">
        <f>G53-G43</f>
        <v>15.620000000000005</v>
      </c>
      <c r="F60" s="57">
        <f>F59+E60</f>
        <v>115.29</v>
      </c>
      <c r="G60" s="97">
        <f>L53-L43</f>
        <v>41.80000000000001</v>
      </c>
      <c r="H60" s="79">
        <f>E60*60/G60</f>
        <v>22.42105263157895</v>
      </c>
      <c r="I60" s="75"/>
      <c r="J60" s="74"/>
      <c r="K60" s="74"/>
      <c r="L60" s="74"/>
      <c r="M60" s="75" t="s">
        <v>4</v>
      </c>
      <c r="N60" s="78">
        <f>SUM(N58:N59)</f>
        <v>0.2815277777777778</v>
      </c>
      <c r="O60" s="31"/>
      <c r="P60" s="11"/>
      <c r="Q60" s="11"/>
      <c r="R60" s="10"/>
      <c r="S60" s="10"/>
      <c r="T60" s="12"/>
      <c r="U60" s="12"/>
      <c r="V60" s="12"/>
      <c r="W60" s="12"/>
      <c r="X60" s="12"/>
      <c r="Y60" s="8"/>
      <c r="Z60" s="31"/>
      <c r="AB60" s="6"/>
    </row>
    <row r="61" spans="1:28" ht="18" customHeight="1">
      <c r="A61" s="75"/>
      <c r="B61" s="51"/>
      <c r="C61" s="51"/>
      <c r="D61" s="51"/>
      <c r="E61" s="82">
        <f>SUM(E57:E60)</f>
        <v>115.29</v>
      </c>
      <c r="F61" s="51"/>
      <c r="G61" s="98">
        <f>SUM(G57:G60)</f>
        <v>298.40000000000003</v>
      </c>
      <c r="H61" s="108">
        <f>E61*60/G61</f>
        <v>23.181635388739945</v>
      </c>
      <c r="I61" s="75"/>
      <c r="J61" s="76"/>
      <c r="K61" s="76"/>
      <c r="L61" s="76"/>
      <c r="M61" s="75" t="s">
        <v>69</v>
      </c>
      <c r="N61" s="81">
        <f>I54</f>
        <v>23.181635388739945</v>
      </c>
      <c r="O61" s="32"/>
      <c r="P61" s="11"/>
      <c r="Q61" s="11"/>
      <c r="R61" s="10"/>
      <c r="S61" s="10"/>
      <c r="T61" s="12"/>
      <c r="U61" s="12"/>
      <c r="V61" s="12"/>
      <c r="W61" s="12"/>
      <c r="X61" s="12"/>
      <c r="Y61" s="8"/>
      <c r="Z61" s="32"/>
      <c r="AA61" s="26"/>
      <c r="AB61" s="22"/>
    </row>
    <row r="62" spans="1:28" ht="18" customHeight="1">
      <c r="A62" s="74"/>
      <c r="B62" s="51"/>
      <c r="C62" s="51"/>
      <c r="D62" s="51"/>
      <c r="E62" s="51"/>
      <c r="F62" s="51"/>
      <c r="G62" s="121">
        <f>(J9+J24+J28+J47)</f>
        <v>7</v>
      </c>
      <c r="I62" s="75"/>
      <c r="J62" s="74"/>
      <c r="K62" s="74"/>
      <c r="L62" s="74"/>
      <c r="M62" s="57" t="s">
        <v>68</v>
      </c>
      <c r="N62" s="79">
        <f>C54</f>
        <v>115.29</v>
      </c>
      <c r="O62" s="31"/>
      <c r="P62" s="11"/>
      <c r="Q62" s="11"/>
      <c r="R62" s="10"/>
      <c r="S62" s="10"/>
      <c r="T62" s="12"/>
      <c r="U62" s="12"/>
      <c r="V62" s="12"/>
      <c r="W62" s="12"/>
      <c r="X62" s="12"/>
      <c r="Y62" s="8"/>
      <c r="Z62" s="31"/>
      <c r="AB62" s="6"/>
    </row>
    <row r="63" spans="1:28" ht="18" customHeight="1">
      <c r="A63" s="74"/>
      <c r="B63" s="51"/>
      <c r="C63" s="51"/>
      <c r="D63" s="51"/>
      <c r="E63" s="51"/>
      <c r="F63" s="51"/>
      <c r="G63" s="78">
        <f>G61-(G62/1440)</f>
        <v>298.39513888888894</v>
      </c>
      <c r="H63" s="75"/>
      <c r="I63" s="75"/>
      <c r="J63" s="82"/>
      <c r="K63" s="81"/>
      <c r="L63" s="83"/>
      <c r="O63" s="31"/>
      <c r="P63" s="11"/>
      <c r="Q63" s="11"/>
      <c r="R63" s="10"/>
      <c r="S63" s="10"/>
      <c r="T63" s="12"/>
      <c r="U63" s="12"/>
      <c r="V63" s="12"/>
      <c r="W63" s="12"/>
      <c r="X63" s="12"/>
      <c r="Y63" s="8"/>
      <c r="Z63" s="31"/>
      <c r="AA63" s="29" t="s">
        <v>1</v>
      </c>
      <c r="AB63" s="6"/>
    </row>
    <row r="64" spans="1:26" ht="13.5">
      <c r="A64" s="74"/>
      <c r="B64" s="51"/>
      <c r="C64" s="51"/>
      <c r="D64" s="51"/>
      <c r="E64" s="51"/>
      <c r="F64" s="51"/>
      <c r="G64" s="51"/>
      <c r="H64" s="76"/>
      <c r="I64" s="76"/>
      <c r="J64" s="76"/>
      <c r="K64" s="61"/>
      <c r="L64" s="61"/>
      <c r="M64" s="61"/>
      <c r="N64" s="58"/>
      <c r="O64" s="36"/>
      <c r="P64" s="11"/>
      <c r="Q64" s="11"/>
      <c r="R64" s="10"/>
      <c r="S64" s="10"/>
      <c r="T64" s="12"/>
      <c r="U64" s="12"/>
      <c r="V64" s="12"/>
      <c r="W64" s="12"/>
      <c r="X64" s="12"/>
      <c r="Y64" s="8"/>
      <c r="Z64" s="6"/>
    </row>
    <row r="65" spans="1:26" ht="13.5">
      <c r="A65" s="74"/>
      <c r="B65" s="51"/>
      <c r="C65" s="51"/>
      <c r="D65" s="51"/>
      <c r="E65" s="51"/>
      <c r="F65" s="51"/>
      <c r="G65" s="51"/>
      <c r="H65" s="51"/>
      <c r="I65" s="51"/>
      <c r="J65" s="51"/>
      <c r="K65" s="76"/>
      <c r="L65" s="76"/>
      <c r="M65" s="76"/>
      <c r="N65" s="61"/>
      <c r="O65" s="36"/>
      <c r="P65" s="11"/>
      <c r="Q65" s="11"/>
      <c r="R65" s="10"/>
      <c r="S65" s="10"/>
      <c r="T65" s="12"/>
      <c r="U65" s="12"/>
      <c r="V65" s="12"/>
      <c r="W65" s="12"/>
      <c r="X65" s="12"/>
      <c r="Y65" s="8"/>
      <c r="Z65" s="6"/>
    </row>
    <row r="66" spans="2:26" ht="13.5">
      <c r="B66" s="6"/>
      <c r="C66" s="6"/>
      <c r="D66" s="6"/>
      <c r="E66" s="6"/>
      <c r="F66" s="6"/>
      <c r="G66" s="33"/>
      <c r="H66" s="33"/>
      <c r="I66" s="33"/>
      <c r="J66" s="33"/>
      <c r="K66" s="34"/>
      <c r="L66" s="34"/>
      <c r="M66" s="34"/>
      <c r="N66" s="37"/>
      <c r="O66" s="36"/>
      <c r="P66" s="11"/>
      <c r="Q66" s="11"/>
      <c r="R66" s="10"/>
      <c r="S66" s="10"/>
      <c r="T66" s="12"/>
      <c r="U66" s="12"/>
      <c r="V66" s="12"/>
      <c r="W66" s="12"/>
      <c r="X66" s="12"/>
      <c r="Y66" s="8"/>
      <c r="Z66" s="6"/>
    </row>
    <row r="67" spans="2:26" ht="13.5">
      <c r="B67" s="6"/>
      <c r="C67" s="6"/>
      <c r="D67" s="6"/>
      <c r="E67" s="6"/>
      <c r="F67" s="6"/>
      <c r="G67" s="33"/>
      <c r="H67" s="33"/>
      <c r="I67" s="33"/>
      <c r="J67" s="33"/>
      <c r="K67" s="34"/>
      <c r="L67" s="34"/>
      <c r="M67" s="34"/>
      <c r="N67" s="37"/>
      <c r="O67" s="37"/>
      <c r="P67" s="11"/>
      <c r="Q67" s="11"/>
      <c r="R67" s="10"/>
      <c r="S67" s="10"/>
      <c r="T67" s="12"/>
      <c r="U67" s="12"/>
      <c r="V67" s="12"/>
      <c r="W67" s="12"/>
      <c r="X67" s="12"/>
      <c r="Y67" s="8"/>
      <c r="Z67" s="6"/>
    </row>
    <row r="68" spans="2:26" ht="12.75">
      <c r="B68" s="6"/>
      <c r="C68" s="6"/>
      <c r="D68" s="6"/>
      <c r="E68" s="6"/>
      <c r="F68" s="6"/>
      <c r="G68" s="33"/>
      <c r="H68" s="33"/>
      <c r="I68" s="33"/>
      <c r="J68" s="33"/>
      <c r="K68" s="34"/>
      <c r="L68" s="34"/>
      <c r="M68" s="34"/>
      <c r="N68" s="37"/>
      <c r="O68" s="3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>
      <c r="B69" s="6"/>
      <c r="C69" s="6"/>
      <c r="D69" s="6"/>
      <c r="E69" s="6"/>
      <c r="F69" s="6"/>
      <c r="G69" s="33"/>
      <c r="H69" s="33"/>
      <c r="I69" s="33"/>
      <c r="J69" s="33"/>
      <c r="K69" s="34"/>
      <c r="L69" s="34"/>
      <c r="M69" s="34"/>
      <c r="N69" s="37"/>
      <c r="O69" s="37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>
      <c r="B70" s="6"/>
      <c r="C70" s="6"/>
      <c r="D70" s="6"/>
      <c r="E70" s="6"/>
      <c r="F70" s="6"/>
      <c r="G70" s="33"/>
      <c r="H70" s="34"/>
      <c r="I70" s="34"/>
      <c r="J70" s="34"/>
      <c r="K70" s="35"/>
      <c r="L70" s="35"/>
      <c r="M70" s="35"/>
      <c r="N70" s="37"/>
      <c r="O70" s="37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>
      <c r="B71" s="6"/>
      <c r="C71" s="6"/>
      <c r="D71" s="6"/>
      <c r="E71" s="6"/>
      <c r="F71" s="6"/>
      <c r="G71" s="33"/>
      <c r="H71" s="33"/>
      <c r="I71" s="33"/>
      <c r="J71" s="33"/>
      <c r="K71" s="35"/>
      <c r="L71" s="35"/>
      <c r="M71" s="35"/>
      <c r="N71" s="37"/>
      <c r="O71" s="37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>
      <c r="B72" s="6"/>
      <c r="C72" s="6"/>
      <c r="D72" s="6"/>
      <c r="E72" s="6"/>
      <c r="F72" s="6"/>
      <c r="G72" s="38"/>
      <c r="H72" s="24"/>
      <c r="I72" s="24"/>
      <c r="J72" s="24"/>
      <c r="K72" s="39"/>
      <c r="L72" s="39"/>
      <c r="M72" s="39"/>
      <c r="N72" s="36"/>
      <c r="O72" s="3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>
      <c r="B73" s="40"/>
      <c r="C73" s="6"/>
      <c r="D73" s="6"/>
      <c r="E73" s="6"/>
      <c r="F73" s="6"/>
      <c r="G73" s="33"/>
      <c r="H73" s="34"/>
      <c r="I73" s="34"/>
      <c r="J73" s="34"/>
      <c r="K73" s="35"/>
      <c r="L73" s="35"/>
      <c r="M73" s="35"/>
      <c r="N73" s="36"/>
      <c r="O73" s="3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>
      <c r="B74" s="6"/>
      <c r="C74" s="40"/>
      <c r="D74" s="40"/>
      <c r="E74" s="40"/>
      <c r="F74" s="40"/>
      <c r="G74" s="33"/>
      <c r="H74" s="34"/>
      <c r="I74" s="34"/>
      <c r="J74" s="34"/>
      <c r="K74" s="34"/>
      <c r="L74" s="34"/>
      <c r="M74" s="34"/>
      <c r="N74" s="37"/>
      <c r="O74" s="3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>
      <c r="B75" s="6"/>
      <c r="C75" s="6"/>
      <c r="D75" s="6"/>
      <c r="E75" s="6"/>
      <c r="F75" s="6"/>
      <c r="O75" s="3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>
      <c r="B76" s="41"/>
      <c r="C76" s="6"/>
      <c r="D76" s="6"/>
      <c r="E76" s="6"/>
      <c r="F76" s="6"/>
      <c r="O76" s="3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>
      <c r="B77" s="42"/>
      <c r="C77" s="41"/>
      <c r="D77" s="41"/>
      <c r="E77" s="41"/>
      <c r="F77" s="41"/>
      <c r="G77" s="33"/>
      <c r="H77" s="33"/>
      <c r="I77" s="33"/>
      <c r="J77" s="33"/>
      <c r="K77" s="34"/>
      <c r="L77" s="34"/>
      <c r="M77" s="34"/>
      <c r="N77" s="37"/>
      <c r="O77" s="3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>
      <c r="B78" s="6"/>
      <c r="C78" s="42"/>
      <c r="D78" s="42"/>
      <c r="E78" s="42"/>
      <c r="F78" s="42"/>
      <c r="G78" s="33"/>
      <c r="H78" s="33"/>
      <c r="I78" s="33"/>
      <c r="J78" s="33"/>
      <c r="K78" s="34"/>
      <c r="L78" s="34"/>
      <c r="M78" s="34"/>
      <c r="N78" s="37"/>
      <c r="O78" s="3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>
      <c r="B79" s="6"/>
      <c r="C79" s="6"/>
      <c r="D79" s="6"/>
      <c r="E79" s="6"/>
      <c r="F79" s="6"/>
      <c r="G79" s="33"/>
      <c r="H79" s="34"/>
      <c r="I79" s="34"/>
      <c r="J79" s="34"/>
      <c r="K79" s="35"/>
      <c r="L79" s="35"/>
      <c r="M79" s="35"/>
      <c r="N79" s="36"/>
      <c r="O79" s="3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>
      <c r="B80" s="6"/>
      <c r="C80" s="6"/>
      <c r="D80" s="6"/>
      <c r="E80" s="6"/>
      <c r="F80" s="6"/>
      <c r="G80" s="43"/>
      <c r="H80" s="44"/>
      <c r="I80" s="44"/>
      <c r="J80" s="44"/>
      <c r="K80" s="37"/>
      <c r="L80" s="37"/>
      <c r="M80" s="37"/>
      <c r="N80" s="36"/>
      <c r="O80" s="3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>
      <c r="B81" s="6"/>
      <c r="C81" s="6"/>
      <c r="D81" s="6"/>
      <c r="E81" s="6"/>
      <c r="F81" s="6"/>
      <c r="G81" s="43"/>
      <c r="H81" s="44"/>
      <c r="I81" s="44"/>
      <c r="J81" s="44"/>
      <c r="K81" s="37"/>
      <c r="L81" s="37"/>
      <c r="M81" s="37"/>
      <c r="N81" s="36"/>
      <c r="O81" s="3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>
      <c r="B82" s="6"/>
      <c r="C82" s="6"/>
      <c r="D82" s="6"/>
      <c r="E82" s="6"/>
      <c r="F82" s="6"/>
      <c r="G82" s="43"/>
      <c r="H82" s="43"/>
      <c r="I82" s="43"/>
      <c r="J82" s="43"/>
      <c r="K82" s="44"/>
      <c r="L82" s="44"/>
      <c r="M82" s="44"/>
      <c r="N82" s="37"/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>
      <c r="B83" s="6"/>
      <c r="C83" s="6"/>
      <c r="D83" s="6"/>
      <c r="E83" s="6"/>
      <c r="F83" s="6"/>
      <c r="G83" s="43"/>
      <c r="H83" s="43"/>
      <c r="I83" s="43"/>
      <c r="J83" s="43"/>
      <c r="K83" s="44"/>
      <c r="L83" s="44"/>
      <c r="M83" s="44"/>
      <c r="N83" s="37"/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>
      <c r="B84" s="6"/>
      <c r="C84" s="6"/>
      <c r="D84" s="6"/>
      <c r="E84" s="6"/>
      <c r="F84" s="6"/>
      <c r="G84" s="43"/>
      <c r="H84" s="43"/>
      <c r="I84" s="43"/>
      <c r="J84" s="43"/>
      <c r="K84" s="44"/>
      <c r="L84" s="44"/>
      <c r="M84" s="44"/>
      <c r="N84" s="37"/>
      <c r="O84" s="3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>
      <c r="B85" s="6"/>
      <c r="C85" s="6"/>
      <c r="D85" s="6"/>
      <c r="E85" s="6"/>
      <c r="F85" s="6"/>
      <c r="G85" s="43"/>
      <c r="H85" s="43"/>
      <c r="I85" s="43"/>
      <c r="J85" s="43"/>
      <c r="K85" s="44"/>
      <c r="L85" s="44"/>
      <c r="M85" s="44"/>
      <c r="N85" s="37"/>
      <c r="O85" s="3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>
      <c r="B86" s="6"/>
      <c r="C86" s="6"/>
      <c r="D86" s="6"/>
      <c r="E86" s="6"/>
      <c r="F86" s="6"/>
      <c r="G86" s="43"/>
      <c r="H86" s="43"/>
      <c r="I86" s="43"/>
      <c r="J86" s="43"/>
      <c r="K86" s="44"/>
      <c r="L86" s="44"/>
      <c r="M86" s="44"/>
      <c r="N86" s="37"/>
      <c r="O86" s="3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>
      <c r="B87" s="6"/>
      <c r="C87" s="6"/>
      <c r="D87" s="6"/>
      <c r="E87" s="6"/>
      <c r="F87" s="6"/>
      <c r="G87" s="43"/>
      <c r="H87" s="44"/>
      <c r="I87" s="44"/>
      <c r="J87" s="44"/>
      <c r="K87" s="37"/>
      <c r="L87" s="37"/>
      <c r="M87" s="37"/>
      <c r="N87" s="37"/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>
      <c r="B88" s="40"/>
      <c r="C88" s="6"/>
      <c r="D88" s="6"/>
      <c r="E88" s="6"/>
      <c r="F88" s="6"/>
      <c r="G88" s="43"/>
      <c r="H88" s="43"/>
      <c r="I88" s="43"/>
      <c r="J88" s="43"/>
      <c r="K88" s="37"/>
      <c r="L88" s="37"/>
      <c r="M88" s="37"/>
      <c r="N88" s="37"/>
      <c r="O88" s="3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>
      <c r="B89" s="6"/>
      <c r="C89" s="40"/>
      <c r="D89" s="40"/>
      <c r="E89" s="40"/>
      <c r="F89" s="40"/>
      <c r="G89" s="45"/>
      <c r="H89" s="46"/>
      <c r="I89" s="46"/>
      <c r="J89" s="46"/>
      <c r="K89" s="36"/>
      <c r="L89" s="36"/>
      <c r="M89" s="36"/>
      <c r="N89" s="36"/>
      <c r="O89" s="3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>
      <c r="B90" s="6"/>
      <c r="C90" s="6"/>
      <c r="D90" s="6"/>
      <c r="E90" s="6"/>
      <c r="F90" s="6"/>
      <c r="G90" s="43"/>
      <c r="H90" s="44"/>
      <c r="I90" s="44"/>
      <c r="J90" s="44"/>
      <c r="K90" s="37"/>
      <c r="L90" s="37"/>
      <c r="M90" s="37"/>
      <c r="N90" s="36"/>
      <c r="O90" s="3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>
      <c r="B91" s="41"/>
      <c r="C91" s="6"/>
      <c r="D91" s="6"/>
      <c r="E91" s="6"/>
      <c r="F91" s="6"/>
      <c r="G91" s="43"/>
      <c r="H91" s="44"/>
      <c r="I91" s="44"/>
      <c r="J91" s="44"/>
      <c r="K91" s="44"/>
      <c r="L91" s="44"/>
      <c r="M91" s="44"/>
      <c r="N91" s="37"/>
      <c r="O91" s="3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>
      <c r="B92" s="42"/>
      <c r="C92" s="41"/>
      <c r="D92" s="41"/>
      <c r="E92" s="41"/>
      <c r="F92" s="41"/>
      <c r="G92" s="43"/>
      <c r="H92" s="43"/>
      <c r="I92" s="43"/>
      <c r="J92" s="43"/>
      <c r="K92" s="44"/>
      <c r="L92" s="44"/>
      <c r="M92" s="44"/>
      <c r="N92" s="37"/>
      <c r="O92" s="3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>
      <c r="B93" s="6"/>
      <c r="C93" s="42"/>
      <c r="D93" s="42"/>
      <c r="E93" s="42"/>
      <c r="F93" s="42"/>
      <c r="G93" s="43"/>
      <c r="H93" s="43"/>
      <c r="I93" s="43"/>
      <c r="J93" s="43"/>
      <c r="K93" s="44"/>
      <c r="L93" s="44"/>
      <c r="M93" s="44"/>
      <c r="N93" s="37"/>
      <c r="O93" s="3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>
      <c r="B94" s="6"/>
      <c r="C94" s="6"/>
      <c r="D94" s="6"/>
      <c r="E94" s="6"/>
      <c r="F94" s="6"/>
      <c r="G94" s="43"/>
      <c r="H94" s="44"/>
      <c r="I94" s="44"/>
      <c r="J94" s="44"/>
      <c r="K94" s="37"/>
      <c r="L94" s="37"/>
      <c r="M94" s="37"/>
      <c r="N94" s="36"/>
      <c r="O94" s="3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>
      <c r="B95" s="6"/>
      <c r="C95" s="6"/>
      <c r="D95" s="6"/>
      <c r="E95" s="6"/>
      <c r="F95" s="6"/>
      <c r="G95" s="43"/>
      <c r="H95" s="44"/>
      <c r="I95" s="44"/>
      <c r="J95" s="44"/>
      <c r="K95" s="37"/>
      <c r="L95" s="37"/>
      <c r="M95" s="37"/>
      <c r="N95" s="36"/>
      <c r="O95" s="3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>
      <c r="B96" s="6"/>
      <c r="C96" s="6"/>
      <c r="D96" s="6"/>
      <c r="E96" s="6"/>
      <c r="F96" s="6"/>
      <c r="G96" s="43"/>
      <c r="H96" s="44"/>
      <c r="I96" s="44"/>
      <c r="J96" s="44"/>
      <c r="K96" s="37"/>
      <c r="L96" s="37"/>
      <c r="M96" s="37"/>
      <c r="N96" s="36"/>
      <c r="O96" s="3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>
      <c r="B97" s="6"/>
      <c r="C97" s="6"/>
      <c r="D97" s="6"/>
      <c r="E97" s="6"/>
      <c r="F97" s="6"/>
      <c r="G97" s="43"/>
      <c r="H97" s="43"/>
      <c r="I97" s="43"/>
      <c r="J97" s="43"/>
      <c r="K97" s="44"/>
      <c r="L97" s="44"/>
      <c r="M97" s="44"/>
      <c r="N97" s="37"/>
      <c r="O97" s="3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>
      <c r="B98" s="6"/>
      <c r="C98" s="6"/>
      <c r="D98" s="6"/>
      <c r="E98" s="6"/>
      <c r="F98" s="6"/>
      <c r="G98" s="43"/>
      <c r="H98" s="43"/>
      <c r="I98" s="43"/>
      <c r="J98" s="43"/>
      <c r="K98" s="44"/>
      <c r="L98" s="44"/>
      <c r="M98" s="44"/>
      <c r="N98" s="37"/>
      <c r="O98" s="3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>
      <c r="B99" s="6"/>
      <c r="C99" s="6"/>
      <c r="D99" s="6"/>
      <c r="E99" s="6"/>
      <c r="F99" s="6"/>
      <c r="G99" s="43"/>
      <c r="H99" s="43"/>
      <c r="I99" s="43"/>
      <c r="J99" s="43"/>
      <c r="K99" s="44"/>
      <c r="L99" s="44"/>
      <c r="M99" s="44"/>
      <c r="N99" s="37"/>
      <c r="O99" s="37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>
      <c r="B100" s="6"/>
      <c r="C100" s="6"/>
      <c r="D100" s="6"/>
      <c r="E100" s="6"/>
      <c r="F100" s="6"/>
      <c r="G100" s="43"/>
      <c r="H100" s="43"/>
      <c r="I100" s="43"/>
      <c r="J100" s="43"/>
      <c r="K100" s="44"/>
      <c r="L100" s="44"/>
      <c r="M100" s="44"/>
      <c r="N100" s="37"/>
      <c r="O100" s="3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>
      <c r="B101" s="6"/>
      <c r="C101" s="6"/>
      <c r="D101" s="6"/>
      <c r="E101" s="6"/>
      <c r="F101" s="6"/>
      <c r="G101" s="43"/>
      <c r="H101" s="43"/>
      <c r="I101" s="43"/>
      <c r="J101" s="43"/>
      <c r="K101" s="44"/>
      <c r="L101" s="44"/>
      <c r="M101" s="44"/>
      <c r="N101" s="37"/>
      <c r="O101" s="3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>
      <c r="B102" s="6"/>
      <c r="C102" s="6"/>
      <c r="D102" s="6"/>
      <c r="E102" s="6"/>
      <c r="F102" s="6"/>
      <c r="G102" s="43"/>
      <c r="H102" s="44"/>
      <c r="I102" s="44"/>
      <c r="J102" s="44"/>
      <c r="K102" s="37"/>
      <c r="L102" s="37"/>
      <c r="M102" s="37"/>
      <c r="N102" s="37"/>
      <c r="O102" s="3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>
      <c r="B103" s="40"/>
      <c r="C103" s="6"/>
      <c r="D103" s="6"/>
      <c r="E103" s="6"/>
      <c r="F103" s="6"/>
      <c r="G103" s="43"/>
      <c r="H103" s="43"/>
      <c r="I103" s="43"/>
      <c r="J103" s="43"/>
      <c r="K103" s="37"/>
      <c r="L103" s="37"/>
      <c r="M103" s="37"/>
      <c r="N103" s="37"/>
      <c r="O103" s="3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>
      <c r="B104" s="6"/>
      <c r="C104" s="40"/>
      <c r="D104" s="40"/>
      <c r="E104" s="40"/>
      <c r="F104" s="40"/>
      <c r="G104" s="45"/>
      <c r="H104" s="46"/>
      <c r="I104" s="46"/>
      <c r="J104" s="46"/>
      <c r="K104" s="36"/>
      <c r="L104" s="36"/>
      <c r="M104" s="36"/>
      <c r="N104" s="36"/>
      <c r="O104" s="3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>
      <c r="B105" s="6"/>
      <c r="C105" s="6"/>
      <c r="D105" s="6"/>
      <c r="E105" s="6"/>
      <c r="F105" s="6"/>
      <c r="G105" s="43"/>
      <c r="H105" s="44"/>
      <c r="I105" s="44"/>
      <c r="J105" s="44"/>
      <c r="K105" s="37"/>
      <c r="L105" s="37"/>
      <c r="M105" s="37"/>
      <c r="N105" s="36"/>
      <c r="O105" s="3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>
      <c r="B106" s="41"/>
      <c r="C106" s="6"/>
      <c r="D106" s="6"/>
      <c r="E106" s="6"/>
      <c r="F106" s="6"/>
      <c r="G106" s="43"/>
      <c r="H106" s="43"/>
      <c r="I106" s="43"/>
      <c r="J106" s="43"/>
      <c r="K106" s="44"/>
      <c r="L106" s="44"/>
      <c r="M106" s="44"/>
      <c r="N106" s="37"/>
      <c r="O106" s="3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>
      <c r="B107" s="47"/>
      <c r="C107" s="41"/>
      <c r="D107" s="41"/>
      <c r="E107" s="41"/>
      <c r="F107" s="41"/>
      <c r="G107" s="43"/>
      <c r="H107" s="43"/>
      <c r="I107" s="43"/>
      <c r="J107" s="43"/>
      <c r="K107" s="44"/>
      <c r="L107" s="44"/>
      <c r="M107" s="44"/>
      <c r="N107" s="37"/>
      <c r="O107" s="3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>
      <c r="B108" s="6"/>
      <c r="C108" s="47"/>
      <c r="D108" s="47"/>
      <c r="E108" s="47"/>
      <c r="F108" s="47"/>
      <c r="G108" s="43"/>
      <c r="H108" s="43"/>
      <c r="I108" s="43"/>
      <c r="J108" s="43"/>
      <c r="K108" s="44"/>
      <c r="L108" s="44"/>
      <c r="M108" s="44"/>
      <c r="N108" s="37"/>
      <c r="O108" s="3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>
      <c r="B109" s="6"/>
      <c r="C109" s="6"/>
      <c r="D109" s="6"/>
      <c r="E109" s="6"/>
      <c r="F109" s="6"/>
      <c r="G109" s="43"/>
      <c r="H109" s="44"/>
      <c r="I109" s="44"/>
      <c r="J109" s="44"/>
      <c r="K109" s="37"/>
      <c r="L109" s="37"/>
      <c r="M109" s="37"/>
      <c r="N109" s="36"/>
      <c r="O109" s="3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>
      <c r="B110" s="6"/>
      <c r="C110" s="6"/>
      <c r="D110" s="6"/>
      <c r="E110" s="6"/>
      <c r="F110" s="6"/>
      <c r="G110" s="43"/>
      <c r="H110" s="44"/>
      <c r="I110" s="44"/>
      <c r="J110" s="44"/>
      <c r="K110" s="37"/>
      <c r="L110" s="37"/>
      <c r="M110" s="37"/>
      <c r="N110" s="36"/>
      <c r="O110" s="3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>
      <c r="B111" s="6"/>
      <c r="C111" s="6"/>
      <c r="D111" s="6"/>
      <c r="E111" s="6"/>
      <c r="F111" s="6"/>
      <c r="G111" s="43"/>
      <c r="H111" s="43"/>
      <c r="I111" s="43"/>
      <c r="J111" s="43"/>
      <c r="K111" s="44"/>
      <c r="L111" s="44"/>
      <c r="M111" s="44"/>
      <c r="N111" s="37"/>
      <c r="O111" s="37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>
      <c r="B112" s="6"/>
      <c r="C112" s="6"/>
      <c r="D112" s="6"/>
      <c r="E112" s="6"/>
      <c r="F112" s="6"/>
      <c r="G112" s="43"/>
      <c r="H112" s="43"/>
      <c r="I112" s="43"/>
      <c r="J112" s="43"/>
      <c r="K112" s="44"/>
      <c r="L112" s="44"/>
      <c r="M112" s="44"/>
      <c r="N112" s="37"/>
      <c r="O112" s="37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>
      <c r="B113" s="6"/>
      <c r="C113" s="6"/>
      <c r="D113" s="6"/>
      <c r="E113" s="6"/>
      <c r="F113" s="6"/>
      <c r="G113" s="43"/>
      <c r="H113" s="43"/>
      <c r="I113" s="43"/>
      <c r="J113" s="43"/>
      <c r="K113" s="44"/>
      <c r="L113" s="44"/>
      <c r="M113" s="44"/>
      <c r="N113" s="37"/>
      <c r="O113" s="37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>
      <c r="B114" s="6"/>
      <c r="C114" s="6"/>
      <c r="D114" s="6"/>
      <c r="E114" s="6"/>
      <c r="F114" s="6"/>
      <c r="G114" s="43"/>
      <c r="H114" s="43"/>
      <c r="I114" s="43"/>
      <c r="J114" s="43"/>
      <c r="K114" s="44"/>
      <c r="L114" s="44"/>
      <c r="M114" s="44"/>
      <c r="N114" s="37"/>
      <c r="O114" s="37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>
      <c r="B115" s="6"/>
      <c r="C115" s="6"/>
      <c r="D115" s="6"/>
      <c r="E115" s="6"/>
      <c r="F115" s="6"/>
      <c r="G115" s="43"/>
      <c r="H115" s="43"/>
      <c r="I115" s="43"/>
      <c r="J115" s="43"/>
      <c r="K115" s="44"/>
      <c r="L115" s="44"/>
      <c r="M115" s="44"/>
      <c r="N115" s="37"/>
      <c r="O115" s="3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>
      <c r="B116" s="6"/>
      <c r="C116" s="6"/>
      <c r="D116" s="6"/>
      <c r="E116" s="6"/>
      <c r="F116" s="6"/>
      <c r="G116" s="43"/>
      <c r="H116" s="44"/>
      <c r="I116" s="44"/>
      <c r="J116" s="44"/>
      <c r="K116" s="37"/>
      <c r="L116" s="37"/>
      <c r="M116" s="37"/>
      <c r="N116" s="37"/>
      <c r="O116" s="3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3:26" ht="12.75">
      <c r="C117" s="6"/>
      <c r="D117" s="6"/>
      <c r="E117" s="6"/>
      <c r="F117" s="6"/>
      <c r="G117" s="43"/>
      <c r="H117" s="43"/>
      <c r="I117" s="43"/>
      <c r="J117" s="43"/>
      <c r="K117" s="37"/>
      <c r="L117" s="37"/>
      <c r="M117" s="37"/>
      <c r="N117" s="37"/>
      <c r="O117" s="3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6:26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6:26" ht="12.7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6:26" ht="12.7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6:26" ht="12.7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6:26" ht="12.7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6:26" ht="12.7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6:26" ht="12.7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6:26" ht="12.7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6:26" ht="12.7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6:26" ht="12.7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6:26" ht="12.7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</sheetData>
  <printOptions horizontalCentered="1"/>
  <pageMargins left="0" right="0" top="0.27" bottom="0" header="0" footer="0"/>
  <pageSetup fitToHeight="2" horizontalDpi="300" verticalDpi="3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118"/>
  <sheetViews>
    <sheetView zoomScale="90" zoomScaleNormal="90" workbookViewId="0" topLeftCell="A9">
      <selection activeCell="B26" sqref="B26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4.8515625" style="0" customWidth="1"/>
    <col min="4" max="4" width="21.140625" style="0" customWidth="1"/>
    <col min="5" max="6" width="4.7109375" style="0" customWidth="1"/>
    <col min="7" max="7" width="6.140625" style="3" customWidth="1"/>
    <col min="8" max="8" width="7.8515625" style="3" customWidth="1"/>
    <col min="9" max="9" width="6.8515625" style="3" customWidth="1"/>
    <col min="10" max="10" width="4.57421875" style="3" customWidth="1"/>
    <col min="11" max="11" width="5.8515625" style="4" customWidth="1"/>
    <col min="12" max="12" width="6.140625" style="4" customWidth="1"/>
    <col min="13" max="14" width="7.421875" style="4" customWidth="1"/>
    <col min="15" max="15" width="6.8515625" style="4" customWidth="1"/>
    <col min="16" max="16" width="7.42187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2" spans="1:26" ht="21" customHeight="1">
      <c r="A2" s="122" t="s">
        <v>127</v>
      </c>
      <c r="C2" s="2"/>
      <c r="D2" s="2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120" t="s">
        <v>123</v>
      </c>
      <c r="C3" s="2"/>
      <c r="D3" s="2"/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ht="24.75" customHeight="1">
      <c r="A4" s="48" t="s">
        <v>61</v>
      </c>
      <c r="B4" s="48" t="s">
        <v>100</v>
      </c>
      <c r="C4" s="49" t="s">
        <v>63</v>
      </c>
      <c r="D4" s="50" t="s">
        <v>72</v>
      </c>
      <c r="E4" s="48" t="s">
        <v>61</v>
      </c>
      <c r="F4" s="48" t="s">
        <v>62</v>
      </c>
      <c r="G4" s="60" t="s">
        <v>64</v>
      </c>
      <c r="H4" s="60" t="s">
        <v>73</v>
      </c>
      <c r="I4" s="60" t="s">
        <v>74</v>
      </c>
      <c r="J4" s="49" t="s">
        <v>81</v>
      </c>
      <c r="K4" s="49" t="s">
        <v>82</v>
      </c>
      <c r="L4" s="60" t="s">
        <v>75</v>
      </c>
      <c r="M4" s="84" t="s">
        <v>76</v>
      </c>
      <c r="N4" s="84">
        <v>0.3229166666666667</v>
      </c>
      <c r="O4" s="14"/>
      <c r="P4" s="11"/>
      <c r="Q4" s="11"/>
      <c r="R4" s="10"/>
      <c r="S4" s="10"/>
      <c r="T4" s="12"/>
      <c r="U4" s="12"/>
      <c r="V4" s="12"/>
      <c r="W4" s="12"/>
      <c r="X4" s="12"/>
      <c r="Y4" s="8"/>
      <c r="Z4" s="14"/>
      <c r="AA4" s="13"/>
      <c r="AB4" s="1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8" customHeight="1">
      <c r="A5" s="51" t="s">
        <v>14</v>
      </c>
      <c r="B5" s="110" t="s">
        <v>91</v>
      </c>
      <c r="C5" s="52">
        <v>0.22</v>
      </c>
      <c r="D5" s="110" t="s">
        <v>92</v>
      </c>
      <c r="E5" s="51" t="s">
        <v>94</v>
      </c>
      <c r="F5" s="51" t="s">
        <v>124</v>
      </c>
      <c r="G5" s="62">
        <f>C5</f>
        <v>0.22</v>
      </c>
      <c r="H5" s="62">
        <f>C5/K5*60</f>
        <v>32.99999999999999</v>
      </c>
      <c r="I5" s="62">
        <f>G5/L5*60</f>
        <v>32.99999999999999</v>
      </c>
      <c r="J5" s="52"/>
      <c r="K5" s="52">
        <v>0.4</v>
      </c>
      <c r="L5" s="62">
        <f>K5</f>
        <v>0.4</v>
      </c>
      <c r="M5" s="85">
        <f>(J5+K5)/1440</f>
        <v>0.0002777777777777778</v>
      </c>
      <c r="N5" s="102">
        <f aca="true" t="shared" si="0" ref="N5:N44">N4+((K5+J5)/1440)</f>
        <v>0.32319444444444445</v>
      </c>
      <c r="O5" s="14"/>
      <c r="P5" s="11"/>
      <c r="Q5" s="11"/>
      <c r="R5" s="10"/>
      <c r="S5" s="10"/>
      <c r="T5" s="12"/>
      <c r="U5" s="12"/>
      <c r="V5" s="12"/>
      <c r="W5" s="12"/>
      <c r="X5" s="12"/>
      <c r="Y5" s="8"/>
      <c r="Z5" s="14"/>
      <c r="AA5" s="13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8" customHeight="1">
      <c r="A6" s="51" t="s">
        <v>9</v>
      </c>
      <c r="B6" s="110" t="s">
        <v>92</v>
      </c>
      <c r="C6" s="52">
        <v>0.2</v>
      </c>
      <c r="D6" s="110" t="s">
        <v>93</v>
      </c>
      <c r="E6" s="51" t="s">
        <v>95</v>
      </c>
      <c r="F6" s="51" t="s">
        <v>124</v>
      </c>
      <c r="G6" s="62">
        <f>G5+C6</f>
        <v>0.42000000000000004</v>
      </c>
      <c r="H6" s="62">
        <f>C6/K6*60</f>
        <v>30</v>
      </c>
      <c r="I6" s="62">
        <f>G6/L6*60</f>
        <v>31.5</v>
      </c>
      <c r="J6" s="52"/>
      <c r="K6" s="52">
        <v>0.4</v>
      </c>
      <c r="L6" s="62">
        <f>L5+K6</f>
        <v>0.8</v>
      </c>
      <c r="M6" s="85">
        <f aca="true" t="shared" si="1" ref="M6:M44">M5+(J6+K6)/1440</f>
        <v>0.0005555555555555556</v>
      </c>
      <c r="N6" s="102">
        <f t="shared" si="0"/>
        <v>0.3234722222222222</v>
      </c>
      <c r="O6" s="14"/>
      <c r="P6" s="11"/>
      <c r="Q6" s="11"/>
      <c r="R6" s="10"/>
      <c r="S6" s="10"/>
      <c r="T6" s="12"/>
      <c r="U6" s="12"/>
      <c r="V6" s="12"/>
      <c r="W6" s="12"/>
      <c r="X6" s="12"/>
      <c r="Y6" s="8"/>
      <c r="Z6" s="14"/>
      <c r="AA6" s="13"/>
      <c r="AB6" s="1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8" customHeight="1">
      <c r="A7" s="51" t="s">
        <v>9</v>
      </c>
      <c r="B7" s="110" t="s">
        <v>93</v>
      </c>
      <c r="C7" s="52">
        <v>0.2</v>
      </c>
      <c r="D7" s="110" t="s">
        <v>7</v>
      </c>
      <c r="E7" s="51" t="s">
        <v>94</v>
      </c>
      <c r="F7" s="51" t="s">
        <v>124</v>
      </c>
      <c r="G7" s="62">
        <f aca="true" t="shared" si="2" ref="G7:G16">G6+C7</f>
        <v>0.6200000000000001</v>
      </c>
      <c r="H7" s="62">
        <f>C7/K7*60</f>
        <v>30</v>
      </c>
      <c r="I7" s="62">
        <f>G7/L7*60</f>
        <v>31.000000000000004</v>
      </c>
      <c r="J7" s="52"/>
      <c r="K7" s="52">
        <v>0.4</v>
      </c>
      <c r="L7" s="62">
        <f>L6+K7</f>
        <v>1.2000000000000002</v>
      </c>
      <c r="M7" s="85">
        <f t="shared" si="1"/>
        <v>0.0008333333333333333</v>
      </c>
      <c r="N7" s="102">
        <f t="shared" si="0"/>
        <v>0.32375</v>
      </c>
      <c r="O7" s="14"/>
      <c r="P7" s="11"/>
      <c r="Q7" s="11"/>
      <c r="R7" s="10"/>
      <c r="S7" s="10"/>
      <c r="T7" s="12"/>
      <c r="U7" s="12"/>
      <c r="V7" s="12"/>
      <c r="W7" s="12"/>
      <c r="X7" s="12"/>
      <c r="Y7" s="8"/>
      <c r="Z7" s="14"/>
      <c r="AA7" s="13"/>
      <c r="AB7" s="1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8" customHeight="1">
      <c r="A8" s="51" t="s">
        <v>9</v>
      </c>
      <c r="B8" s="110" t="s">
        <v>7</v>
      </c>
      <c r="C8" s="52">
        <v>5.3</v>
      </c>
      <c r="D8" s="112" t="s">
        <v>105</v>
      </c>
      <c r="E8" s="51" t="s">
        <v>103</v>
      </c>
      <c r="F8" s="51" t="s">
        <v>124</v>
      </c>
      <c r="G8" s="62">
        <f t="shared" si="2"/>
        <v>5.92</v>
      </c>
      <c r="H8" s="62">
        <f>C8/K8*60</f>
        <v>26.5</v>
      </c>
      <c r="I8" s="62">
        <f>G8/L8*60</f>
        <v>26.90909090909091</v>
      </c>
      <c r="J8" s="52"/>
      <c r="K8" s="52">
        <v>12</v>
      </c>
      <c r="L8" s="62">
        <f>L7+K8</f>
        <v>13.2</v>
      </c>
      <c r="M8" s="85">
        <f t="shared" si="1"/>
        <v>0.009166666666666667</v>
      </c>
      <c r="N8" s="102">
        <f t="shared" si="0"/>
        <v>0.33208333333333334</v>
      </c>
      <c r="O8" s="14"/>
      <c r="P8" s="11"/>
      <c r="Q8" s="11"/>
      <c r="R8" s="10"/>
      <c r="S8" s="10"/>
      <c r="T8" s="12"/>
      <c r="U8" s="12"/>
      <c r="V8" s="12"/>
      <c r="W8" s="12"/>
      <c r="X8" s="12"/>
      <c r="Y8" s="8"/>
      <c r="Z8" s="14"/>
      <c r="AA8" s="13"/>
      <c r="AB8" s="1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22.5" customHeight="1">
      <c r="A9" s="51" t="s">
        <v>9</v>
      </c>
      <c r="B9" s="113" t="str">
        <f>D8</f>
        <v>Kellicar St</v>
      </c>
      <c r="C9" s="52">
        <v>0.225</v>
      </c>
      <c r="D9" s="114" t="s">
        <v>104</v>
      </c>
      <c r="E9" s="51" t="s">
        <v>125</v>
      </c>
      <c r="F9" s="51" t="s">
        <v>124</v>
      </c>
      <c r="G9" s="62">
        <f t="shared" si="2"/>
        <v>6.145</v>
      </c>
      <c r="H9" s="62">
        <f aca="true" t="shared" si="3" ref="H9:H16">C9/K9*60</f>
        <v>19.28571428571429</v>
      </c>
      <c r="I9" s="62">
        <f aca="true" t="shared" si="4" ref="I9:I16">G9/L9*60</f>
        <v>26.52517985611511</v>
      </c>
      <c r="J9" s="52"/>
      <c r="K9" s="96">
        <v>0.7</v>
      </c>
      <c r="L9" s="71">
        <f>L8+K9</f>
        <v>13.899999999999999</v>
      </c>
      <c r="M9" s="85">
        <f>M8+(J9+K9)/1440</f>
        <v>0.009652777777777777</v>
      </c>
      <c r="N9" s="102">
        <f>N8+((K9+J9)/1440)</f>
        <v>0.3325694444444445</v>
      </c>
      <c r="O9" s="14"/>
      <c r="P9" s="11"/>
      <c r="Q9" s="11"/>
      <c r="R9" s="10"/>
      <c r="S9" s="10"/>
      <c r="T9" s="12"/>
      <c r="U9" s="12"/>
      <c r="V9" s="12"/>
      <c r="W9" s="12"/>
      <c r="X9" s="12"/>
      <c r="Y9" s="8"/>
      <c r="Z9" s="14"/>
      <c r="AA9" s="9"/>
      <c r="AB9" s="1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51" t="s">
        <v>9</v>
      </c>
      <c r="B10" s="114" t="str">
        <f>D9</f>
        <v>Tindall St</v>
      </c>
      <c r="C10" s="52">
        <v>0.15</v>
      </c>
      <c r="D10" s="114" t="s">
        <v>50</v>
      </c>
      <c r="E10" s="51" t="s">
        <v>15</v>
      </c>
      <c r="F10" s="51" t="s">
        <v>124</v>
      </c>
      <c r="G10" s="62">
        <f t="shared" si="2"/>
        <v>6.295</v>
      </c>
      <c r="H10" s="62">
        <f t="shared" si="3"/>
        <v>18</v>
      </c>
      <c r="I10" s="62">
        <f t="shared" si="4"/>
        <v>26.22916666666667</v>
      </c>
      <c r="J10" s="52"/>
      <c r="K10" s="96">
        <v>0.5</v>
      </c>
      <c r="L10" s="71">
        <f aca="true" t="shared" si="5" ref="L10:L16">L9+K10</f>
        <v>14.399999999999999</v>
      </c>
      <c r="M10" s="85">
        <f t="shared" si="1"/>
        <v>0.01</v>
      </c>
      <c r="N10" s="102">
        <f t="shared" si="0"/>
        <v>0.3329166666666667</v>
      </c>
      <c r="O10" s="14"/>
      <c r="P10" s="11"/>
      <c r="Q10" s="11"/>
      <c r="R10" s="10"/>
      <c r="S10" s="10"/>
      <c r="T10" s="12"/>
      <c r="U10" s="12"/>
      <c r="V10" s="12"/>
      <c r="W10" s="12"/>
      <c r="X10" s="12"/>
      <c r="Y10" s="8"/>
      <c r="Z10" s="14"/>
      <c r="AA10" s="9"/>
      <c r="AB10" s="1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customHeight="1">
      <c r="A11" s="63"/>
      <c r="B11" s="53" t="s">
        <v>13</v>
      </c>
      <c r="C11" s="54"/>
      <c r="D11" s="53" t="str">
        <f>D10</f>
        <v>Menangle Rd</v>
      </c>
      <c r="E11" s="86"/>
      <c r="F11" s="86"/>
      <c r="G11" s="87"/>
      <c r="H11" s="87"/>
      <c r="I11" s="87"/>
      <c r="J11" s="88">
        <v>2</v>
      </c>
      <c r="K11" s="89"/>
      <c r="L11" s="87"/>
      <c r="M11" s="90">
        <f>M10+(J11+K11)/1440</f>
        <v>0.01138888888888889</v>
      </c>
      <c r="N11" s="103">
        <f>N10+((K11+J11)/1440)</f>
        <v>0.3343055555555556</v>
      </c>
      <c r="O11" s="14"/>
      <c r="P11" s="11"/>
      <c r="Q11" s="11"/>
      <c r="R11" s="10"/>
      <c r="S11" s="10"/>
      <c r="T11" s="12"/>
      <c r="U11" s="12"/>
      <c r="V11" s="12"/>
      <c r="W11" s="12"/>
      <c r="X11" s="12"/>
      <c r="Y11" s="8"/>
      <c r="Z11" s="14"/>
      <c r="AA11" s="9"/>
      <c r="AB11" s="1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5.5" customHeight="1">
      <c r="A12" s="51" t="s">
        <v>14</v>
      </c>
      <c r="B12" s="112" t="s">
        <v>108</v>
      </c>
      <c r="C12" s="52">
        <v>9.75</v>
      </c>
      <c r="D12" s="114" t="s">
        <v>47</v>
      </c>
      <c r="E12" s="51" t="s">
        <v>125</v>
      </c>
      <c r="F12" s="51" t="s">
        <v>124</v>
      </c>
      <c r="G12" s="61">
        <f>G10+C12</f>
        <v>16.045</v>
      </c>
      <c r="H12" s="62">
        <f t="shared" si="3"/>
        <v>24.375</v>
      </c>
      <c r="I12" s="62">
        <f t="shared" si="4"/>
        <v>25.070312500000004</v>
      </c>
      <c r="J12" s="52"/>
      <c r="K12" s="96">
        <v>24</v>
      </c>
      <c r="L12" s="71">
        <f>L10+K12</f>
        <v>38.4</v>
      </c>
      <c r="M12" s="85">
        <f>M11+(J12+K12)/1440</f>
        <v>0.028055555555555556</v>
      </c>
      <c r="N12" s="102">
        <f>N11+((K12+J12)/1440)</f>
        <v>0.35097222222222224</v>
      </c>
      <c r="O12" s="14"/>
      <c r="P12" s="11"/>
      <c r="Q12" s="11"/>
      <c r="R12" s="10"/>
      <c r="S12" s="10"/>
      <c r="T12" s="12"/>
      <c r="U12" s="12"/>
      <c r="V12" s="12"/>
      <c r="W12" s="12"/>
      <c r="X12" s="12"/>
      <c r="Y12" s="8"/>
      <c r="Z12" s="14"/>
      <c r="AA12" s="9"/>
      <c r="AB12" s="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0.25" customHeight="1">
      <c r="A13" s="51" t="s">
        <v>9</v>
      </c>
      <c r="B13" s="114" t="s">
        <v>45</v>
      </c>
      <c r="C13" s="52">
        <v>2.2</v>
      </c>
      <c r="D13" s="69" t="s">
        <v>44</v>
      </c>
      <c r="E13" s="51" t="s">
        <v>24</v>
      </c>
      <c r="F13" s="51" t="s">
        <v>124</v>
      </c>
      <c r="G13" s="62">
        <f t="shared" si="2"/>
        <v>18.245</v>
      </c>
      <c r="H13" s="62">
        <f t="shared" si="3"/>
        <v>23.157894736842106</v>
      </c>
      <c r="I13" s="62">
        <f t="shared" si="4"/>
        <v>24.823129251700678</v>
      </c>
      <c r="J13" s="52"/>
      <c r="K13" s="96">
        <v>5.7</v>
      </c>
      <c r="L13" s="71">
        <f t="shared" si="5"/>
        <v>44.1</v>
      </c>
      <c r="M13" s="85">
        <f>M12+(J13+K13)/1440</f>
        <v>0.03201388888888889</v>
      </c>
      <c r="N13" s="102">
        <f>N12+((K13+J13)/1440)</f>
        <v>0.3549305555555556</v>
      </c>
      <c r="O13" s="14"/>
      <c r="P13" s="11"/>
      <c r="Q13" s="11"/>
      <c r="R13" s="10"/>
      <c r="S13" s="10"/>
      <c r="T13" s="12"/>
      <c r="U13" s="12"/>
      <c r="V13" s="12"/>
      <c r="W13" s="12"/>
      <c r="X13" s="12"/>
      <c r="Y13" s="8"/>
      <c r="Z13" s="14"/>
      <c r="AA13" s="9"/>
      <c r="AB13" s="1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0.25" customHeight="1">
      <c r="A14" s="51" t="s">
        <v>14</v>
      </c>
      <c r="B14" s="113" t="str">
        <f>D13</f>
        <v>Finns Rd</v>
      </c>
      <c r="C14" s="52">
        <v>2.5</v>
      </c>
      <c r="D14" s="100" t="s">
        <v>109</v>
      </c>
      <c r="E14" s="51" t="s">
        <v>8</v>
      </c>
      <c r="F14" s="51" t="s">
        <v>124</v>
      </c>
      <c r="G14" s="62">
        <f t="shared" si="2"/>
        <v>20.745</v>
      </c>
      <c r="H14" s="62">
        <f t="shared" si="3"/>
        <v>23.80952380952381</v>
      </c>
      <c r="I14" s="62">
        <f t="shared" si="4"/>
        <v>24.696428571428573</v>
      </c>
      <c r="J14" s="52"/>
      <c r="K14" s="96">
        <v>6.3</v>
      </c>
      <c r="L14" s="71">
        <f t="shared" si="5"/>
        <v>50.4</v>
      </c>
      <c r="M14" s="85">
        <f t="shared" si="1"/>
        <v>0.03638888888888889</v>
      </c>
      <c r="N14" s="102">
        <f t="shared" si="0"/>
        <v>0.3593055555555556</v>
      </c>
      <c r="O14" s="14"/>
      <c r="P14" s="11"/>
      <c r="Q14" s="11"/>
      <c r="R14" s="10"/>
      <c r="S14" s="10"/>
      <c r="T14" s="12"/>
      <c r="U14" s="12"/>
      <c r="V14" s="12"/>
      <c r="W14" s="12"/>
      <c r="X14" s="12"/>
      <c r="Y14" s="8"/>
      <c r="Z14" s="14"/>
      <c r="AA14" s="9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8" customHeight="1">
      <c r="A15" s="51" t="s">
        <v>6</v>
      </c>
      <c r="B15" s="100" t="s">
        <v>43</v>
      </c>
      <c r="C15" s="69">
        <v>4.95</v>
      </c>
      <c r="D15" s="114" t="s">
        <v>110</v>
      </c>
      <c r="E15" s="51" t="s">
        <v>12</v>
      </c>
      <c r="F15" s="115" t="s">
        <v>113</v>
      </c>
      <c r="G15" s="62">
        <f t="shared" si="2"/>
        <v>25.695</v>
      </c>
      <c r="H15" s="62">
        <f t="shared" si="3"/>
        <v>14.85</v>
      </c>
      <c r="I15" s="62">
        <f t="shared" si="4"/>
        <v>21.899147727272723</v>
      </c>
      <c r="J15" s="52"/>
      <c r="K15" s="96">
        <v>20</v>
      </c>
      <c r="L15" s="71">
        <f t="shared" si="5"/>
        <v>70.4</v>
      </c>
      <c r="M15" s="85">
        <f t="shared" si="1"/>
        <v>0.050277777777777775</v>
      </c>
      <c r="N15" s="102">
        <f t="shared" si="0"/>
        <v>0.3731944444444445</v>
      </c>
      <c r="O15" s="14"/>
      <c r="P15" s="11"/>
      <c r="Q15" s="11"/>
      <c r="R15" s="10"/>
      <c r="S15" s="10"/>
      <c r="T15" s="12"/>
      <c r="U15" s="12"/>
      <c r="V15" s="12"/>
      <c r="W15" s="12"/>
      <c r="X15" s="12"/>
      <c r="Y15" s="8"/>
      <c r="Z15" s="14"/>
      <c r="AA15" s="9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8" customHeight="1">
      <c r="A16" s="51" t="s">
        <v>6</v>
      </c>
      <c r="B16" s="100" t="s">
        <v>43</v>
      </c>
      <c r="C16" s="52">
        <v>2.4</v>
      </c>
      <c r="D16" s="114" t="s">
        <v>89</v>
      </c>
      <c r="E16" s="51" t="s">
        <v>125</v>
      </c>
      <c r="F16" s="116" t="s">
        <v>114</v>
      </c>
      <c r="G16" s="62">
        <f t="shared" si="2"/>
        <v>28.095</v>
      </c>
      <c r="H16" s="62">
        <f t="shared" si="3"/>
        <v>36</v>
      </c>
      <c r="I16" s="62">
        <f t="shared" si="4"/>
        <v>22.657258064516125</v>
      </c>
      <c r="J16" s="52"/>
      <c r="K16" s="96">
        <v>4</v>
      </c>
      <c r="L16" s="71">
        <f t="shared" si="5"/>
        <v>74.4</v>
      </c>
      <c r="M16" s="85">
        <f t="shared" si="1"/>
        <v>0.05305555555555555</v>
      </c>
      <c r="N16" s="102">
        <f t="shared" si="0"/>
        <v>0.37597222222222226</v>
      </c>
      <c r="O16" s="14"/>
      <c r="P16" s="11"/>
      <c r="Q16" s="11"/>
      <c r="R16" s="10"/>
      <c r="S16" s="10"/>
      <c r="T16" s="12"/>
      <c r="U16" s="12"/>
      <c r="V16" s="12"/>
      <c r="W16" s="12"/>
      <c r="X16" s="12"/>
      <c r="Y16" s="8"/>
      <c r="Z16" s="14"/>
      <c r="AA16" s="9"/>
      <c r="AB16" s="12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8" customHeight="1">
      <c r="A17" s="51" t="s">
        <v>6</v>
      </c>
      <c r="B17" s="100" t="s">
        <v>43</v>
      </c>
      <c r="C17" s="52">
        <v>4</v>
      </c>
      <c r="D17" s="113" t="str">
        <f>B18</f>
        <v>Argyle St</v>
      </c>
      <c r="E17" s="51" t="s">
        <v>102</v>
      </c>
      <c r="F17" s="51" t="s">
        <v>124</v>
      </c>
      <c r="G17" s="62">
        <f>G16+C17</f>
        <v>32.095</v>
      </c>
      <c r="H17" s="62">
        <f>C17/K17*60</f>
        <v>23.414634146341463</v>
      </c>
      <c r="I17" s="62">
        <f>G17/L17*60</f>
        <v>22.748966331955106</v>
      </c>
      <c r="J17" s="52"/>
      <c r="K17" s="96">
        <v>10.25</v>
      </c>
      <c r="L17" s="71">
        <f>L16+K17</f>
        <v>84.65</v>
      </c>
      <c r="M17" s="85">
        <f>M16+(J17+K17)/1440</f>
        <v>0.06017361111111111</v>
      </c>
      <c r="N17" s="102">
        <f>N16+((K17+J17)/1440)</f>
        <v>0.3830902777777778</v>
      </c>
      <c r="O17" s="14"/>
      <c r="P17" s="11"/>
      <c r="Q17" s="11"/>
      <c r="R17" s="10"/>
      <c r="S17" s="10"/>
      <c r="T17" s="12"/>
      <c r="U17" s="12"/>
      <c r="V17" s="12"/>
      <c r="W17" s="12"/>
      <c r="X17" s="12"/>
      <c r="Y17" s="8"/>
      <c r="Z17" s="14"/>
      <c r="AA17" s="9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8" customHeight="1">
      <c r="A18" s="51" t="s">
        <v>6</v>
      </c>
      <c r="B18" s="100" t="s">
        <v>19</v>
      </c>
      <c r="C18" s="52">
        <v>1.4</v>
      </c>
      <c r="D18" s="114" t="s">
        <v>111</v>
      </c>
      <c r="E18" s="51" t="s">
        <v>102</v>
      </c>
      <c r="F18" s="51" t="s">
        <v>124</v>
      </c>
      <c r="G18" s="62">
        <f>G17+C18</f>
        <v>33.495</v>
      </c>
      <c r="H18" s="62">
        <f>C18/K18*60</f>
        <v>27.999999999999996</v>
      </c>
      <c r="I18" s="62">
        <f>G18/L18*60</f>
        <v>22.928693667997713</v>
      </c>
      <c r="J18" s="52"/>
      <c r="K18" s="96">
        <v>3</v>
      </c>
      <c r="L18" s="71">
        <f>L17+K18</f>
        <v>87.65</v>
      </c>
      <c r="M18" s="85">
        <f>M17+(J18+K18)/1440</f>
        <v>0.06225694444444444</v>
      </c>
      <c r="N18" s="102">
        <f>N17+((K18+J18)/1440)</f>
        <v>0.38517361111111115</v>
      </c>
      <c r="O18" s="14"/>
      <c r="P18" s="11"/>
      <c r="Q18" s="11"/>
      <c r="R18" s="10"/>
      <c r="S18" s="10"/>
      <c r="T18" s="12"/>
      <c r="U18" s="12"/>
      <c r="V18" s="12"/>
      <c r="W18" s="12"/>
      <c r="X18" s="12"/>
      <c r="Y18" s="8"/>
      <c r="Z18" s="14"/>
      <c r="AA18" s="9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4" customHeight="1">
      <c r="A19" s="65"/>
      <c r="B19" s="66" t="s">
        <v>25</v>
      </c>
      <c r="C19" s="67"/>
      <c r="D19" s="66" t="s">
        <v>112</v>
      </c>
      <c r="E19" s="91"/>
      <c r="F19" s="91"/>
      <c r="G19" s="92"/>
      <c r="H19" s="92"/>
      <c r="I19" s="92"/>
      <c r="J19" s="93">
        <v>30</v>
      </c>
      <c r="K19" s="94"/>
      <c r="L19" s="92"/>
      <c r="M19" s="95">
        <f>M18+(J19+K19)/1440</f>
        <v>0.08309027777777778</v>
      </c>
      <c r="N19" s="104">
        <f>N18+((K19+J19)/1440)</f>
        <v>0.40600694444444446</v>
      </c>
      <c r="O19" s="14"/>
      <c r="P19" s="11"/>
      <c r="Q19" s="11"/>
      <c r="R19" s="10"/>
      <c r="S19" s="10"/>
      <c r="T19" s="12"/>
      <c r="U19" s="12"/>
      <c r="V19" s="12"/>
      <c r="W19" s="12"/>
      <c r="X19" s="12"/>
      <c r="Y19" s="8"/>
      <c r="Z19" s="14"/>
      <c r="AA19" s="9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58" ht="18" customHeight="1">
      <c r="A20" s="51" t="s">
        <v>14</v>
      </c>
      <c r="B20" s="61" t="str">
        <f>B18</f>
        <v>Argyle St</v>
      </c>
      <c r="C20" s="52">
        <v>0.2</v>
      </c>
      <c r="D20" s="101" t="s">
        <v>36</v>
      </c>
      <c r="E20" s="51" t="s">
        <v>12</v>
      </c>
      <c r="F20" s="51" t="s">
        <v>124</v>
      </c>
      <c r="G20" s="62">
        <f>G18+C20</f>
        <v>33.695</v>
      </c>
      <c r="H20" s="62">
        <f>C20/K20*60</f>
        <v>12</v>
      </c>
      <c r="I20" s="62">
        <f>G20/L20*60</f>
        <v>22.805414551607445</v>
      </c>
      <c r="J20" s="52"/>
      <c r="K20" s="52">
        <v>1</v>
      </c>
      <c r="L20" s="62">
        <f>L18+K20</f>
        <v>88.65</v>
      </c>
      <c r="M20" s="85">
        <f t="shared" si="1"/>
        <v>0.08378472222222222</v>
      </c>
      <c r="N20" s="102">
        <f t="shared" si="0"/>
        <v>0.4067013888888889</v>
      </c>
      <c r="O20" s="15"/>
      <c r="P20" s="11"/>
      <c r="Q20" s="11"/>
      <c r="R20" s="10"/>
      <c r="S20" s="10"/>
      <c r="T20" s="12"/>
      <c r="U20" s="12"/>
      <c r="V20" s="12"/>
      <c r="W20" s="12"/>
      <c r="X20" s="12"/>
      <c r="Y20" s="8"/>
      <c r="Z20" s="15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ht="18" customHeight="1">
      <c r="A21" s="51" t="s">
        <v>9</v>
      </c>
      <c r="B21" s="51" t="str">
        <f>D20</f>
        <v>Barkers Lodge Rd</v>
      </c>
      <c r="C21" s="52">
        <v>7</v>
      </c>
      <c r="D21" s="51" t="s">
        <v>116</v>
      </c>
      <c r="E21" s="51" t="s">
        <v>8</v>
      </c>
      <c r="F21" s="51" t="s">
        <v>124</v>
      </c>
      <c r="G21" s="62">
        <f>G20+C21</f>
        <v>40.695</v>
      </c>
      <c r="H21" s="62">
        <f>C21/K21*60</f>
        <v>24.705882352941174</v>
      </c>
      <c r="I21" s="62">
        <f>G21/L21*60</f>
        <v>23.11121628017037</v>
      </c>
      <c r="J21" s="52"/>
      <c r="K21" s="52">
        <v>17</v>
      </c>
      <c r="L21" s="62">
        <f>L20+K21</f>
        <v>105.65</v>
      </c>
      <c r="M21" s="85">
        <f t="shared" si="1"/>
        <v>0.09559027777777777</v>
      </c>
      <c r="N21" s="102">
        <f t="shared" si="0"/>
        <v>0.4185069444444445</v>
      </c>
      <c r="O21" s="15"/>
      <c r="P21" s="11"/>
      <c r="Q21" s="11"/>
      <c r="R21" s="10"/>
      <c r="S21" s="10"/>
      <c r="T21" s="12"/>
      <c r="U21" s="12"/>
      <c r="V21" s="12"/>
      <c r="W21" s="12"/>
      <c r="X21" s="12"/>
      <c r="Y21" s="8"/>
      <c r="Z21" s="15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spans="1:58" ht="18" customHeight="1">
      <c r="A22" s="51" t="s">
        <v>6</v>
      </c>
      <c r="B22" s="51" t="str">
        <f>B21</f>
        <v>Barkers Lodge Rd</v>
      </c>
      <c r="C22" s="52">
        <v>2.4</v>
      </c>
      <c r="D22" s="51" t="s">
        <v>115</v>
      </c>
      <c r="E22" s="51" t="s">
        <v>24</v>
      </c>
      <c r="F22" s="51" t="s">
        <v>124</v>
      </c>
      <c r="G22" s="62">
        <f>G21+C22</f>
        <v>43.095</v>
      </c>
      <c r="H22" s="62">
        <f>C22/K22*60</f>
        <v>20.571428571428573</v>
      </c>
      <c r="I22" s="62">
        <f>G22/L22*60</f>
        <v>22.95339547270306</v>
      </c>
      <c r="J22" s="52"/>
      <c r="K22" s="52">
        <v>7</v>
      </c>
      <c r="L22" s="62">
        <f>L21+K22</f>
        <v>112.65</v>
      </c>
      <c r="M22" s="85">
        <f t="shared" si="1"/>
        <v>0.10045138888888888</v>
      </c>
      <c r="N22" s="102">
        <f t="shared" si="0"/>
        <v>0.42336805555555557</v>
      </c>
      <c r="O22" s="15"/>
      <c r="P22" s="11"/>
      <c r="Q22" s="11"/>
      <c r="R22" s="10"/>
      <c r="S22" s="10"/>
      <c r="T22" s="12"/>
      <c r="U22" s="12"/>
      <c r="V22" s="12"/>
      <c r="W22" s="12"/>
      <c r="X22" s="12"/>
      <c r="Y22" s="8"/>
      <c r="Z22" s="15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18" customHeight="1">
      <c r="A23" s="51" t="s">
        <v>6</v>
      </c>
      <c r="B23" s="51" t="str">
        <f>B22</f>
        <v>Barkers Lodge Rd</v>
      </c>
      <c r="C23" s="52">
        <v>9.5</v>
      </c>
      <c r="D23" s="51" t="s">
        <v>117</v>
      </c>
      <c r="E23" s="51" t="s">
        <v>118</v>
      </c>
      <c r="F23" s="51" t="s">
        <v>124</v>
      </c>
      <c r="G23" s="62">
        <f>G22+C23</f>
        <v>52.595</v>
      </c>
      <c r="H23" s="62">
        <f>C23/K23*60</f>
        <v>19</v>
      </c>
      <c r="I23" s="62">
        <f>G23/L23*60</f>
        <v>22.12197686645636</v>
      </c>
      <c r="J23" s="52"/>
      <c r="K23" s="52">
        <v>30</v>
      </c>
      <c r="L23" s="62">
        <f>L22+K23</f>
        <v>142.65</v>
      </c>
      <c r="M23" s="85">
        <f>M22+(J23+K23)/1440</f>
        <v>0.12128472222222221</v>
      </c>
      <c r="N23" s="102">
        <f>N22+((K23+J23)/1440)</f>
        <v>0.4442013888888889</v>
      </c>
      <c r="O23" s="15"/>
      <c r="P23" s="11"/>
      <c r="Q23" s="11"/>
      <c r="R23" s="10"/>
      <c r="S23" s="10"/>
      <c r="T23" s="12"/>
      <c r="U23" s="12"/>
      <c r="V23" s="12"/>
      <c r="W23" s="12"/>
      <c r="X23" s="12"/>
      <c r="Y23" s="8"/>
      <c r="Z23" s="15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</row>
    <row r="24" spans="1:58" ht="22.5" customHeight="1">
      <c r="A24" s="63"/>
      <c r="B24" s="53" t="s">
        <v>29</v>
      </c>
      <c r="C24" s="54"/>
      <c r="D24" s="53" t="str">
        <f>D23</f>
        <v>Oakdale</v>
      </c>
      <c r="E24" s="86"/>
      <c r="F24" s="86"/>
      <c r="G24" s="87"/>
      <c r="H24" s="87"/>
      <c r="I24" s="87"/>
      <c r="J24" s="88">
        <v>2</v>
      </c>
      <c r="K24" s="89"/>
      <c r="L24" s="87"/>
      <c r="M24" s="90">
        <f>M23+(J24+K24)/1440</f>
        <v>0.1226736111111111</v>
      </c>
      <c r="N24" s="103">
        <f>N23+((K24+J24)/1440)</f>
        <v>0.44559027777777777</v>
      </c>
      <c r="O24" s="15"/>
      <c r="P24" s="11"/>
      <c r="Q24" s="11"/>
      <c r="R24" s="10"/>
      <c r="S24" s="10"/>
      <c r="T24" s="12"/>
      <c r="U24" s="12"/>
      <c r="V24" s="12"/>
      <c r="W24" s="12"/>
      <c r="X24" s="12"/>
      <c r="Y24" s="8"/>
      <c r="Z24" s="15"/>
      <c r="AA24" s="16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18" customHeight="1">
      <c r="A25" s="51" t="s">
        <v>9</v>
      </c>
      <c r="B25" s="51" t="s">
        <v>129</v>
      </c>
      <c r="C25" s="52">
        <v>6.7</v>
      </c>
      <c r="D25" s="51" t="s">
        <v>128</v>
      </c>
      <c r="E25" s="51" t="s">
        <v>12</v>
      </c>
      <c r="F25" s="51" t="s">
        <v>124</v>
      </c>
      <c r="G25" s="62">
        <f>G23+C25</f>
        <v>59.295</v>
      </c>
      <c r="H25" s="62">
        <f aca="true" t="shared" si="6" ref="H25:H30">C25/K25*60</f>
        <v>26.8</v>
      </c>
      <c r="I25" s="62">
        <f aca="true" t="shared" si="7" ref="I25:I30">G25/L25*60</f>
        <v>22.56707897240723</v>
      </c>
      <c r="J25" s="52"/>
      <c r="K25" s="52">
        <v>15</v>
      </c>
      <c r="L25" s="62">
        <f>L23+K25</f>
        <v>157.65</v>
      </c>
      <c r="M25" s="85">
        <f t="shared" si="1"/>
        <v>0.13309027777777777</v>
      </c>
      <c r="N25" s="102">
        <f t="shared" si="0"/>
        <v>0.45600694444444445</v>
      </c>
      <c r="O25" s="15"/>
      <c r="P25" s="11"/>
      <c r="Q25" s="11"/>
      <c r="R25" s="10"/>
      <c r="S25" s="10"/>
      <c r="T25" s="12"/>
      <c r="U25" s="12"/>
      <c r="V25" s="12"/>
      <c r="W25" s="12"/>
      <c r="X25" s="12"/>
      <c r="Y25" s="8"/>
      <c r="Z25" s="15"/>
      <c r="AA25" s="16"/>
      <c r="AB25" s="1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</row>
    <row r="26" spans="1:46" ht="18" customHeight="1">
      <c r="A26" s="51" t="s">
        <v>14</v>
      </c>
      <c r="B26" s="51" t="str">
        <f>D25</f>
        <v>John St/Silverdale Rd</v>
      </c>
      <c r="C26" s="52">
        <v>4.5</v>
      </c>
      <c r="D26" s="51" t="s">
        <v>119</v>
      </c>
      <c r="E26" s="51" t="s">
        <v>94</v>
      </c>
      <c r="F26" s="51" t="s">
        <v>124</v>
      </c>
      <c r="G26" s="62">
        <f>G25+C26</f>
        <v>63.795</v>
      </c>
      <c r="H26" s="62">
        <f t="shared" si="6"/>
        <v>45</v>
      </c>
      <c r="I26" s="62">
        <f t="shared" si="7"/>
        <v>23.389550870760768</v>
      </c>
      <c r="J26" s="52"/>
      <c r="K26" s="52">
        <v>6</v>
      </c>
      <c r="L26" s="62">
        <f>L25+K26</f>
        <v>163.65</v>
      </c>
      <c r="M26" s="85">
        <f t="shared" si="1"/>
        <v>0.13725694444444445</v>
      </c>
      <c r="N26" s="102">
        <f t="shared" si="0"/>
        <v>0.4601736111111111</v>
      </c>
      <c r="O26" s="20"/>
      <c r="P26" s="11"/>
      <c r="Q26" s="11"/>
      <c r="R26" s="10"/>
      <c r="S26" s="10"/>
      <c r="T26" s="12"/>
      <c r="U26" s="12"/>
      <c r="V26" s="12"/>
      <c r="W26" s="12"/>
      <c r="X26" s="12"/>
      <c r="Y26" s="8"/>
      <c r="Z26" s="20"/>
      <c r="AA26" s="21"/>
      <c r="AB26" s="22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8" customHeight="1">
      <c r="A27" s="51" t="s">
        <v>9</v>
      </c>
      <c r="B27" s="51" t="s">
        <v>86</v>
      </c>
      <c r="C27" s="52">
        <v>6</v>
      </c>
      <c r="D27" s="51" t="s">
        <v>26</v>
      </c>
      <c r="E27" s="51" t="s">
        <v>107</v>
      </c>
      <c r="F27" s="51" t="s">
        <v>124</v>
      </c>
      <c r="G27" s="62">
        <f>G26+C27</f>
        <v>69.795</v>
      </c>
      <c r="H27" s="62">
        <f t="shared" si="6"/>
        <v>24</v>
      </c>
      <c r="I27" s="62">
        <f t="shared" si="7"/>
        <v>23.44080604534005</v>
      </c>
      <c r="J27" s="52"/>
      <c r="K27" s="52">
        <v>15</v>
      </c>
      <c r="L27" s="62">
        <f>L26+K27</f>
        <v>178.65</v>
      </c>
      <c r="M27" s="85">
        <f t="shared" si="1"/>
        <v>0.1476736111111111</v>
      </c>
      <c r="N27" s="102">
        <f t="shared" si="0"/>
        <v>0.4705902777777778</v>
      </c>
      <c r="O27" s="20"/>
      <c r="P27" s="11"/>
      <c r="Q27" s="11"/>
      <c r="R27" s="10"/>
      <c r="S27" s="10"/>
      <c r="T27" s="12"/>
      <c r="U27" s="12"/>
      <c r="V27" s="12"/>
      <c r="W27" s="12"/>
      <c r="X27" s="12"/>
      <c r="Y27" s="8"/>
      <c r="Z27" s="20"/>
      <c r="AA27" s="21"/>
      <c r="AB27" s="2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8" customHeight="1">
      <c r="A28" s="51" t="s">
        <v>9</v>
      </c>
      <c r="B28" s="51" t="str">
        <f>D27</f>
        <v>Werombi Rd</v>
      </c>
      <c r="C28" s="52">
        <v>2.5</v>
      </c>
      <c r="D28" s="51" t="s">
        <v>121</v>
      </c>
      <c r="E28" s="51" t="s">
        <v>107</v>
      </c>
      <c r="F28" s="51" t="s">
        <v>124</v>
      </c>
      <c r="G28" s="62">
        <f>G27+C28</f>
        <v>72.295</v>
      </c>
      <c r="H28" s="62">
        <f t="shared" si="6"/>
        <v>18.75</v>
      </c>
      <c r="I28" s="62">
        <f t="shared" si="7"/>
        <v>23.239753549424055</v>
      </c>
      <c r="J28" s="52"/>
      <c r="K28" s="52">
        <v>8</v>
      </c>
      <c r="L28" s="62">
        <f>L27+K28</f>
        <v>186.65</v>
      </c>
      <c r="M28" s="85">
        <f>M27+(J28+K28)/1440</f>
        <v>0.15322916666666667</v>
      </c>
      <c r="N28" s="102">
        <f>N27+((K28+J28)/1440)</f>
        <v>0.4761458333333333</v>
      </c>
      <c r="O28" s="20"/>
      <c r="P28" s="11"/>
      <c r="Q28" s="11"/>
      <c r="R28" s="10"/>
      <c r="S28" s="10"/>
      <c r="T28" s="12"/>
      <c r="U28" s="12"/>
      <c r="V28" s="12"/>
      <c r="W28" s="12"/>
      <c r="X28" s="12"/>
      <c r="Y28" s="8"/>
      <c r="Z28" s="20"/>
      <c r="AA28" s="21"/>
      <c r="AB28" s="2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8" customHeight="1">
      <c r="A29" s="51" t="s">
        <v>6</v>
      </c>
      <c r="B29" s="51" t="str">
        <f>D27</f>
        <v>Werombi Rd</v>
      </c>
      <c r="C29" s="52">
        <v>3.5</v>
      </c>
      <c r="D29" s="101" t="s">
        <v>23</v>
      </c>
      <c r="E29" s="51" t="s">
        <v>120</v>
      </c>
      <c r="F29" s="51" t="s">
        <v>124</v>
      </c>
      <c r="G29" s="62">
        <f>G28+C29</f>
        <v>75.795</v>
      </c>
      <c r="H29" s="62">
        <f t="shared" si="6"/>
        <v>17.5</v>
      </c>
      <c r="I29" s="62">
        <f t="shared" si="7"/>
        <v>22.89302793858545</v>
      </c>
      <c r="J29" s="52"/>
      <c r="K29" s="52">
        <v>12</v>
      </c>
      <c r="L29" s="62">
        <f>L28+K29</f>
        <v>198.65</v>
      </c>
      <c r="M29" s="85">
        <f>M28+(J29+K29)/1440</f>
        <v>0.1615625</v>
      </c>
      <c r="N29" s="102">
        <f>N28+((K29+J29)/1440)</f>
        <v>0.4844791666666667</v>
      </c>
      <c r="O29" s="20"/>
      <c r="P29" s="11"/>
      <c r="Q29" s="11"/>
      <c r="R29" s="10"/>
      <c r="S29" s="10"/>
      <c r="T29" s="12"/>
      <c r="U29" s="12"/>
      <c r="V29" s="12"/>
      <c r="W29" s="12"/>
      <c r="X29" s="12"/>
      <c r="Y29" s="8"/>
      <c r="Z29" s="20"/>
      <c r="AA29" s="21"/>
      <c r="AB29" s="2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8" customHeight="1">
      <c r="A30" s="51" t="s">
        <v>14</v>
      </c>
      <c r="B30" s="51" t="str">
        <f>D29</f>
        <v>Cobbitty Rd</v>
      </c>
      <c r="C30" s="52">
        <v>3.4</v>
      </c>
      <c r="D30" s="51" t="s">
        <v>85</v>
      </c>
      <c r="E30" s="51" t="s">
        <v>40</v>
      </c>
      <c r="F30" s="51" t="s">
        <v>124</v>
      </c>
      <c r="G30" s="62">
        <f>G29+C30</f>
        <v>79.19500000000001</v>
      </c>
      <c r="H30" s="62">
        <f t="shared" si="6"/>
        <v>22.666666666666664</v>
      </c>
      <c r="I30" s="62">
        <f t="shared" si="7"/>
        <v>22.883216951601256</v>
      </c>
      <c r="J30" s="52"/>
      <c r="K30" s="52">
        <v>9</v>
      </c>
      <c r="L30" s="62">
        <f>L29+K30</f>
        <v>207.65</v>
      </c>
      <c r="M30" s="85">
        <f>M29+(J30+K30)/1440</f>
        <v>0.1678125</v>
      </c>
      <c r="N30" s="102">
        <f>N29+((K30+J30)/1440)</f>
        <v>0.49072916666666666</v>
      </c>
      <c r="O30" s="20"/>
      <c r="P30" s="11"/>
      <c r="Q30" s="11"/>
      <c r="R30" s="10"/>
      <c r="S30" s="10"/>
      <c r="T30" s="12"/>
      <c r="U30" s="12"/>
      <c r="V30" s="12"/>
      <c r="W30" s="12"/>
      <c r="X30" s="12"/>
      <c r="Y30" s="8"/>
      <c r="Z30" s="20"/>
      <c r="AA30" s="21"/>
      <c r="AB30" s="2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1.75" customHeight="1">
      <c r="A31" s="65"/>
      <c r="B31" s="66" t="s">
        <v>35</v>
      </c>
      <c r="C31" s="67"/>
      <c r="D31" s="66" t="str">
        <f>D30</f>
        <v>Cobbitty Café Patisserie</v>
      </c>
      <c r="E31" s="91"/>
      <c r="F31" s="91"/>
      <c r="G31" s="92"/>
      <c r="H31" s="92"/>
      <c r="I31" s="92"/>
      <c r="J31" s="93">
        <v>30</v>
      </c>
      <c r="K31" s="94"/>
      <c r="L31" s="92"/>
      <c r="M31" s="95">
        <f>M30+(J31+K31)/1440</f>
        <v>0.18864583333333335</v>
      </c>
      <c r="N31" s="104">
        <f>N30+((K31+J31)/1440)</f>
        <v>0.5115625</v>
      </c>
      <c r="O31" s="20"/>
      <c r="P31" s="11"/>
      <c r="Q31" s="11"/>
      <c r="R31" s="10"/>
      <c r="S31" s="10"/>
      <c r="T31" s="12"/>
      <c r="U31" s="12"/>
      <c r="V31" s="12"/>
      <c r="W31" s="12"/>
      <c r="X31" s="12"/>
      <c r="Y31" s="8"/>
      <c r="Z31" s="20"/>
      <c r="AA31" s="21"/>
      <c r="AB31" s="2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8" customHeight="1">
      <c r="A32" s="51" t="s">
        <v>6</v>
      </c>
      <c r="B32" s="101" t="str">
        <f>B30</f>
        <v>Cobbitty Rd</v>
      </c>
      <c r="C32" s="52">
        <v>2.4</v>
      </c>
      <c r="D32" s="51" t="s">
        <v>84</v>
      </c>
      <c r="E32" s="51" t="s">
        <v>38</v>
      </c>
      <c r="F32" s="51" t="s">
        <v>124</v>
      </c>
      <c r="G32" s="62">
        <f>G30+C32</f>
        <v>81.59500000000001</v>
      </c>
      <c r="H32" s="62">
        <f aca="true" t="shared" si="8" ref="H32:H44">C32/K32*60</f>
        <v>18</v>
      </c>
      <c r="I32" s="62">
        <f>G32/L32*60</f>
        <v>22.702063528866223</v>
      </c>
      <c r="J32" s="52"/>
      <c r="K32" s="52">
        <v>8</v>
      </c>
      <c r="L32" s="62">
        <f>L30+K32</f>
        <v>215.65</v>
      </c>
      <c r="M32" s="85">
        <f t="shared" si="1"/>
        <v>0.1942013888888889</v>
      </c>
      <c r="N32" s="102">
        <f t="shared" si="0"/>
        <v>0.5171180555555556</v>
      </c>
      <c r="O32" s="20"/>
      <c r="P32" s="11"/>
      <c r="Q32" s="11"/>
      <c r="R32" s="10"/>
      <c r="S32" s="10"/>
      <c r="T32" s="12"/>
      <c r="U32" s="12"/>
      <c r="V32" s="12"/>
      <c r="W32" s="12"/>
      <c r="X32" s="12"/>
      <c r="Y32" s="8"/>
      <c r="Z32" s="20"/>
      <c r="AA32" s="21"/>
      <c r="AB32" s="2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8" customHeight="1">
      <c r="A33" s="101" t="s">
        <v>9</v>
      </c>
      <c r="B33" s="101" t="str">
        <f>D32</f>
        <v>Macquarie Grove Rd</v>
      </c>
      <c r="C33" s="52">
        <v>4.4</v>
      </c>
      <c r="D33" s="51" t="s">
        <v>22</v>
      </c>
      <c r="E33" s="51" t="s">
        <v>32</v>
      </c>
      <c r="F33" s="51" t="s">
        <v>124</v>
      </c>
      <c r="G33" s="62">
        <f aca="true" t="shared" si="9" ref="G33:G44">G32+C33</f>
        <v>85.99500000000002</v>
      </c>
      <c r="H33" s="62">
        <f t="shared" si="8"/>
        <v>16.5</v>
      </c>
      <c r="I33" s="62">
        <f>G33/L33*60</f>
        <v>22.273688754586665</v>
      </c>
      <c r="J33" s="52"/>
      <c r="K33" s="52">
        <v>16</v>
      </c>
      <c r="L33" s="62">
        <f aca="true" t="shared" si="10" ref="L33:L44">L32+K33</f>
        <v>231.65</v>
      </c>
      <c r="M33" s="85">
        <f t="shared" si="1"/>
        <v>0.2053125</v>
      </c>
      <c r="N33" s="102">
        <f t="shared" si="0"/>
        <v>0.5282291666666666</v>
      </c>
      <c r="O33" s="20"/>
      <c r="P33" s="11"/>
      <c r="Q33" s="11"/>
      <c r="R33" s="10"/>
      <c r="S33" s="10"/>
      <c r="T33" s="12"/>
      <c r="U33" s="12"/>
      <c r="V33" s="12"/>
      <c r="W33" s="12"/>
      <c r="X33" s="12"/>
      <c r="Y33" s="8"/>
      <c r="Z33" s="20"/>
      <c r="AA33" s="21"/>
      <c r="AB33" s="2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8" customHeight="1">
      <c r="A34" s="101" t="s">
        <v>9</v>
      </c>
      <c r="B34" s="101" t="str">
        <f>D33</f>
        <v>Exeter St</v>
      </c>
      <c r="C34" s="52">
        <v>0.1</v>
      </c>
      <c r="D34" s="51" t="s">
        <v>20</v>
      </c>
      <c r="E34" s="51" t="s">
        <v>40</v>
      </c>
      <c r="F34" s="51" t="s">
        <v>124</v>
      </c>
      <c r="G34" s="62">
        <f t="shared" si="9"/>
        <v>86.09500000000001</v>
      </c>
      <c r="H34" s="62">
        <f t="shared" si="8"/>
        <v>20.000000000000004</v>
      </c>
      <c r="I34" s="62">
        <f>G34/L34*60</f>
        <v>22.270748006035788</v>
      </c>
      <c r="J34" s="52"/>
      <c r="K34" s="52">
        <v>0.3</v>
      </c>
      <c r="L34" s="62">
        <f t="shared" si="10"/>
        <v>231.95000000000002</v>
      </c>
      <c r="M34" s="85">
        <f t="shared" si="1"/>
        <v>0.20552083333333335</v>
      </c>
      <c r="N34" s="102">
        <f t="shared" si="0"/>
        <v>0.5284375</v>
      </c>
      <c r="O34" s="20"/>
      <c r="P34" s="11"/>
      <c r="Q34" s="11"/>
      <c r="R34" s="10"/>
      <c r="S34" s="10"/>
      <c r="T34" s="12"/>
      <c r="U34" s="12"/>
      <c r="V34" s="12"/>
      <c r="W34" s="12"/>
      <c r="X34" s="12"/>
      <c r="Y34" s="8"/>
      <c r="Z34" s="20"/>
      <c r="AA34" s="21"/>
      <c r="AB34" s="2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8" customHeight="1">
      <c r="A35" s="101" t="s">
        <v>14</v>
      </c>
      <c r="B35" s="101" t="str">
        <f>D34</f>
        <v>Elizabeth St</v>
      </c>
      <c r="C35" s="52">
        <v>0.4</v>
      </c>
      <c r="D35" s="118" t="s">
        <v>19</v>
      </c>
      <c r="E35" s="51" t="s">
        <v>15</v>
      </c>
      <c r="F35" s="51" t="s">
        <v>124</v>
      </c>
      <c r="G35" s="62">
        <f t="shared" si="9"/>
        <v>86.49500000000002</v>
      </c>
      <c r="H35" s="62">
        <f t="shared" si="8"/>
        <v>24</v>
      </c>
      <c r="I35" s="62">
        <f>G35/L35*60</f>
        <v>22.278171281390858</v>
      </c>
      <c r="J35" s="52"/>
      <c r="K35" s="52">
        <v>1</v>
      </c>
      <c r="L35" s="62">
        <f t="shared" si="10"/>
        <v>232.95000000000002</v>
      </c>
      <c r="M35" s="85">
        <f t="shared" si="1"/>
        <v>0.2062152777777778</v>
      </c>
      <c r="N35" s="102">
        <f t="shared" si="0"/>
        <v>0.5291319444444444</v>
      </c>
      <c r="O35" s="20"/>
      <c r="P35" s="11"/>
      <c r="Q35" s="11"/>
      <c r="R35" s="10"/>
      <c r="S35" s="10"/>
      <c r="T35" s="12"/>
      <c r="U35" s="12"/>
      <c r="V35" s="12"/>
      <c r="W35" s="12"/>
      <c r="X35" s="12"/>
      <c r="Y35" s="8"/>
      <c r="Z35" s="20"/>
      <c r="AA35" s="21"/>
      <c r="AB35" s="2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8" customHeight="1">
      <c r="A36" s="101" t="s">
        <v>6</v>
      </c>
      <c r="B36" s="101" t="s">
        <v>19</v>
      </c>
      <c r="C36" s="52">
        <v>0.4</v>
      </c>
      <c r="D36" s="69" t="s">
        <v>97</v>
      </c>
      <c r="E36" s="51" t="s">
        <v>15</v>
      </c>
      <c r="F36" s="51" t="s">
        <v>124</v>
      </c>
      <c r="G36" s="62">
        <f t="shared" si="9"/>
        <v>86.89500000000002</v>
      </c>
      <c r="H36" s="62">
        <f t="shared" si="8"/>
        <v>24</v>
      </c>
      <c r="I36" s="62">
        <f aca="true" t="shared" si="11" ref="I36:I41">G36/L36*60</f>
        <v>22.285531096388123</v>
      </c>
      <c r="J36" s="52"/>
      <c r="K36" s="52">
        <v>1</v>
      </c>
      <c r="L36" s="62">
        <f t="shared" si="10"/>
        <v>233.95000000000002</v>
      </c>
      <c r="M36" s="85">
        <f>M35+(J36+K36)/1440</f>
        <v>0.20690972222222223</v>
      </c>
      <c r="N36" s="102">
        <f>N35+((K36+J36)/1440)</f>
        <v>0.5298263888888889</v>
      </c>
      <c r="O36" s="20"/>
      <c r="P36" s="11"/>
      <c r="Q36" s="11"/>
      <c r="R36" s="10"/>
      <c r="S36" s="10"/>
      <c r="T36" s="12"/>
      <c r="U36" s="12"/>
      <c r="V36" s="12"/>
      <c r="W36" s="12"/>
      <c r="X36" s="12"/>
      <c r="Y36" s="8"/>
      <c r="Z36" s="20"/>
      <c r="AA36" s="21"/>
      <c r="AB36" s="2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8" customHeight="1">
      <c r="A37" s="101" t="s">
        <v>14</v>
      </c>
      <c r="B37" s="100" t="str">
        <f aca="true" t="shared" si="12" ref="B37:B45">D36</f>
        <v>Cawdor Rd</v>
      </c>
      <c r="C37" s="52">
        <v>6.8</v>
      </c>
      <c r="D37" s="69" t="str">
        <f>B37</f>
        <v>Cawdor Rd</v>
      </c>
      <c r="E37" s="51" t="s">
        <v>102</v>
      </c>
      <c r="F37" s="51" t="s">
        <v>124</v>
      </c>
      <c r="G37" s="62">
        <f t="shared" si="9"/>
        <v>93.69500000000002</v>
      </c>
      <c r="H37" s="62">
        <f t="shared" si="8"/>
        <v>22.666666666666664</v>
      </c>
      <c r="I37" s="62">
        <f t="shared" si="11"/>
        <v>22.312760468346898</v>
      </c>
      <c r="J37" s="52"/>
      <c r="K37" s="52">
        <v>18</v>
      </c>
      <c r="L37" s="62">
        <f t="shared" si="10"/>
        <v>251.95000000000002</v>
      </c>
      <c r="M37" s="85">
        <f t="shared" si="1"/>
        <v>0.21940972222222224</v>
      </c>
      <c r="N37" s="102">
        <f t="shared" si="0"/>
        <v>0.5423263888888888</v>
      </c>
      <c r="O37" s="20"/>
      <c r="P37" s="11"/>
      <c r="Q37" s="11"/>
      <c r="R37" s="10"/>
      <c r="S37" s="10"/>
      <c r="T37" s="12"/>
      <c r="U37" s="12"/>
      <c r="V37" s="12"/>
      <c r="W37" s="12"/>
      <c r="X37" s="12"/>
      <c r="Y37" s="8"/>
      <c r="Z37" s="20"/>
      <c r="AA37" s="21"/>
      <c r="AB37" s="2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8" customHeight="1">
      <c r="A38" s="101" t="s">
        <v>14</v>
      </c>
      <c r="B38" s="100" t="str">
        <f t="shared" si="12"/>
        <v>Cawdor Rd</v>
      </c>
      <c r="C38" s="52">
        <v>2.1</v>
      </c>
      <c r="D38" s="119" t="s">
        <v>43</v>
      </c>
      <c r="E38" s="51" t="s">
        <v>40</v>
      </c>
      <c r="F38" s="51" t="s">
        <v>124</v>
      </c>
      <c r="G38" s="62">
        <f t="shared" si="9"/>
        <v>95.79500000000002</v>
      </c>
      <c r="H38" s="62">
        <f t="shared" si="8"/>
        <v>31.5</v>
      </c>
      <c r="I38" s="62">
        <f t="shared" si="11"/>
        <v>22.456339128736083</v>
      </c>
      <c r="J38" s="52"/>
      <c r="K38" s="52">
        <v>4</v>
      </c>
      <c r="L38" s="62">
        <f t="shared" si="10"/>
        <v>255.95000000000002</v>
      </c>
      <c r="M38" s="85">
        <f t="shared" si="1"/>
        <v>0.2221875</v>
      </c>
      <c r="N38" s="102">
        <f t="shared" si="0"/>
        <v>0.5451041666666666</v>
      </c>
      <c r="O38" s="20"/>
      <c r="P38" s="11"/>
      <c r="Q38" s="11"/>
      <c r="R38" s="10"/>
      <c r="S38" s="10"/>
      <c r="T38" s="12"/>
      <c r="U38" s="12"/>
      <c r="V38" s="12"/>
      <c r="W38" s="12"/>
      <c r="X38" s="12"/>
      <c r="Y38" s="8"/>
      <c r="Z38" s="20"/>
      <c r="AA38" s="21"/>
      <c r="AB38" s="2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8" customHeight="1">
      <c r="A39" s="101" t="s">
        <v>14</v>
      </c>
      <c r="B39" s="100" t="str">
        <f t="shared" si="12"/>
        <v>Rememberance Drive</v>
      </c>
      <c r="C39" s="52">
        <v>5.4</v>
      </c>
      <c r="D39" s="51" t="s">
        <v>122</v>
      </c>
      <c r="E39" s="51" t="s">
        <v>15</v>
      </c>
      <c r="F39" s="51" t="s">
        <v>124</v>
      </c>
      <c r="G39" s="62">
        <f t="shared" si="9"/>
        <v>101.19500000000002</v>
      </c>
      <c r="H39" s="62">
        <f t="shared" si="8"/>
        <v>23.142857142857142</v>
      </c>
      <c r="I39" s="62">
        <f>G39/L39*60</f>
        <v>22.491942952398595</v>
      </c>
      <c r="J39" s="52"/>
      <c r="K39" s="52">
        <v>14</v>
      </c>
      <c r="L39" s="62">
        <f t="shared" si="10"/>
        <v>269.95000000000005</v>
      </c>
      <c r="M39" s="85">
        <f>M38+(J39+K39)/1440</f>
        <v>0.23190972222222223</v>
      </c>
      <c r="N39" s="102">
        <f>N38+((K39+J39)/1440)</f>
        <v>0.5548263888888888</v>
      </c>
      <c r="O39" s="20"/>
      <c r="P39" s="11"/>
      <c r="Q39" s="11"/>
      <c r="R39" s="10"/>
      <c r="S39" s="10"/>
      <c r="T39" s="12"/>
      <c r="U39" s="12"/>
      <c r="V39" s="12"/>
      <c r="W39" s="12"/>
      <c r="X39" s="12"/>
      <c r="Y39" s="8"/>
      <c r="Z39" s="20"/>
      <c r="AA39" s="21"/>
      <c r="AB39" s="2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8" customHeight="1">
      <c r="A40" s="101" t="s">
        <v>9</v>
      </c>
      <c r="B40" s="100" t="str">
        <f t="shared" si="12"/>
        <v>Camden Bypass</v>
      </c>
      <c r="C40" s="52">
        <v>5.9</v>
      </c>
      <c r="D40" s="69" t="s">
        <v>7</v>
      </c>
      <c r="E40" s="51" t="s">
        <v>21</v>
      </c>
      <c r="F40" s="51" t="s">
        <v>124</v>
      </c>
      <c r="G40" s="62">
        <f t="shared" si="9"/>
        <v>107.09500000000003</v>
      </c>
      <c r="H40" s="62">
        <f t="shared" si="8"/>
        <v>27.230769230769234</v>
      </c>
      <c r="I40" s="62">
        <f>G40/L40*60</f>
        <v>22.709666018731227</v>
      </c>
      <c r="J40" s="52"/>
      <c r="K40" s="52">
        <v>13</v>
      </c>
      <c r="L40" s="62">
        <f t="shared" si="10"/>
        <v>282.95000000000005</v>
      </c>
      <c r="M40" s="85">
        <f>M39+(J40+K40)/1440</f>
        <v>0.2409375</v>
      </c>
      <c r="N40" s="102">
        <f>N39+((K40+J40)/1440)</f>
        <v>0.5638541666666665</v>
      </c>
      <c r="O40" s="20"/>
      <c r="P40" s="11"/>
      <c r="Q40" s="11"/>
      <c r="R40" s="10"/>
      <c r="S40" s="10"/>
      <c r="T40" s="12"/>
      <c r="U40" s="12"/>
      <c r="V40" s="12"/>
      <c r="W40" s="12"/>
      <c r="X40" s="12"/>
      <c r="Y40" s="8"/>
      <c r="Z40" s="20"/>
      <c r="AA40" s="21"/>
      <c r="AB40" s="2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8" customHeight="1">
      <c r="A41" s="101" t="s">
        <v>9</v>
      </c>
      <c r="B41" s="100" t="str">
        <f t="shared" si="12"/>
        <v>Narellan Rd</v>
      </c>
      <c r="C41" s="71">
        <v>2</v>
      </c>
      <c r="D41" s="61" t="str">
        <f>B7</f>
        <v>Waterworth Drive</v>
      </c>
      <c r="E41" s="51" t="s">
        <v>21</v>
      </c>
      <c r="F41" s="51" t="s">
        <v>124</v>
      </c>
      <c r="G41" s="62">
        <f t="shared" si="9"/>
        <v>109.09500000000003</v>
      </c>
      <c r="H41" s="62">
        <f t="shared" si="8"/>
        <v>26.666666666666664</v>
      </c>
      <c r="I41" s="62">
        <f t="shared" si="11"/>
        <v>22.771612454339888</v>
      </c>
      <c r="J41" s="52"/>
      <c r="K41" s="52">
        <v>4.5</v>
      </c>
      <c r="L41" s="62">
        <f t="shared" si="10"/>
        <v>287.45000000000005</v>
      </c>
      <c r="M41" s="85">
        <f>M40+(J41+K41)/1440</f>
        <v>0.2440625</v>
      </c>
      <c r="N41" s="102">
        <f>N40+((K41+J41)/1440)</f>
        <v>0.5669791666666666</v>
      </c>
      <c r="O41" s="20"/>
      <c r="P41" s="11"/>
      <c r="Q41" s="11"/>
      <c r="R41" s="10"/>
      <c r="S41" s="10"/>
      <c r="T41" s="12"/>
      <c r="U41" s="12"/>
      <c r="V41" s="12"/>
      <c r="W41" s="12"/>
      <c r="X41" s="12"/>
      <c r="Y41" s="8"/>
      <c r="Z41" s="20"/>
      <c r="AA41" s="21"/>
      <c r="AB41" s="2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8" customHeight="1">
      <c r="A42" s="99" t="s">
        <v>9</v>
      </c>
      <c r="B42" s="100" t="str">
        <f t="shared" si="12"/>
        <v>Waterworth Drive</v>
      </c>
      <c r="C42" s="71">
        <f>C7</f>
        <v>0.2</v>
      </c>
      <c r="D42" s="61" t="str">
        <f>B6</f>
        <v>Wellings Drive</v>
      </c>
      <c r="E42" s="51" t="s">
        <v>102</v>
      </c>
      <c r="F42" s="51" t="s">
        <v>124</v>
      </c>
      <c r="G42" s="62">
        <f t="shared" si="9"/>
        <v>109.29500000000003</v>
      </c>
      <c r="H42" s="62">
        <f t="shared" si="8"/>
        <v>15</v>
      </c>
      <c r="I42" s="62">
        <f>G42/L42*60</f>
        <v>22.75004336513443</v>
      </c>
      <c r="J42" s="52"/>
      <c r="K42" s="52">
        <v>0.8</v>
      </c>
      <c r="L42" s="62">
        <f t="shared" si="10"/>
        <v>288.25000000000006</v>
      </c>
      <c r="M42" s="85">
        <f t="shared" si="1"/>
        <v>0.24461805555555555</v>
      </c>
      <c r="N42" s="102">
        <f t="shared" si="0"/>
        <v>0.5675347222222221</v>
      </c>
      <c r="O42" s="20"/>
      <c r="P42" s="11"/>
      <c r="Q42" s="11"/>
      <c r="R42" s="10"/>
      <c r="S42" s="10"/>
      <c r="T42" s="12"/>
      <c r="U42" s="12"/>
      <c r="V42" s="12"/>
      <c r="W42" s="12"/>
      <c r="X42" s="12"/>
      <c r="Y42" s="8"/>
      <c r="Z42" s="20"/>
      <c r="AA42" s="21"/>
      <c r="AB42" s="2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8" customHeight="1">
      <c r="A43" s="99" t="s">
        <v>14</v>
      </c>
      <c r="B43" s="100" t="str">
        <f t="shared" si="12"/>
        <v>Wellings Drive</v>
      </c>
      <c r="C43" s="71">
        <f>C6</f>
        <v>0.2</v>
      </c>
      <c r="D43" s="61" t="str">
        <f>B5</f>
        <v>Fitzpatrick Rd</v>
      </c>
      <c r="E43" s="51" t="s">
        <v>103</v>
      </c>
      <c r="F43" s="51" t="s">
        <v>124</v>
      </c>
      <c r="G43" s="62">
        <f t="shared" si="9"/>
        <v>109.49500000000003</v>
      </c>
      <c r="H43" s="62">
        <f t="shared" si="8"/>
        <v>24</v>
      </c>
      <c r="I43" s="62">
        <f>G43/L43*60</f>
        <v>22.752207792207795</v>
      </c>
      <c r="J43" s="52"/>
      <c r="K43" s="52">
        <v>0.5</v>
      </c>
      <c r="L43" s="62">
        <f t="shared" si="10"/>
        <v>288.75000000000006</v>
      </c>
      <c r="M43" s="85">
        <f t="shared" si="1"/>
        <v>0.24496527777777777</v>
      </c>
      <c r="N43" s="102">
        <f t="shared" si="0"/>
        <v>0.5678819444444444</v>
      </c>
      <c r="O43" s="20"/>
      <c r="P43" s="11"/>
      <c r="Q43" s="11"/>
      <c r="R43" s="10"/>
      <c r="S43" s="10"/>
      <c r="T43" s="12"/>
      <c r="U43" s="12"/>
      <c r="V43" s="12"/>
      <c r="W43" s="12"/>
      <c r="X43" s="12"/>
      <c r="Y43" s="8"/>
      <c r="Z43" s="20"/>
      <c r="AA43" s="21"/>
      <c r="AB43" s="2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22.5" customHeight="1">
      <c r="A44" s="99" t="s">
        <v>9</v>
      </c>
      <c r="B44" s="100" t="str">
        <f t="shared" si="12"/>
        <v>Fitzpatrick Rd</v>
      </c>
      <c r="C44" s="71">
        <f>C5</f>
        <v>0.22</v>
      </c>
      <c r="D44" s="61" t="str">
        <f>B4</f>
        <v>Birriwa Reserve, "Mount Annan"</v>
      </c>
      <c r="E44" s="51" t="s">
        <v>102</v>
      </c>
      <c r="F44" s="51" t="s">
        <v>124</v>
      </c>
      <c r="G44" s="62">
        <f t="shared" si="9"/>
        <v>109.71500000000003</v>
      </c>
      <c r="H44" s="62">
        <f t="shared" si="8"/>
        <v>26.4</v>
      </c>
      <c r="I44" s="62">
        <f>G44/L44*60</f>
        <v>22.758513396715646</v>
      </c>
      <c r="J44" s="52"/>
      <c r="K44" s="52">
        <v>0.5</v>
      </c>
      <c r="L44" s="62">
        <f t="shared" si="10"/>
        <v>289.25000000000006</v>
      </c>
      <c r="M44" s="85">
        <f t="shared" si="1"/>
        <v>0.2453125</v>
      </c>
      <c r="N44" s="102">
        <f t="shared" si="0"/>
        <v>0.5682291666666667</v>
      </c>
      <c r="O44" s="20"/>
      <c r="P44" s="11"/>
      <c r="Q44" s="11"/>
      <c r="R44" s="10"/>
      <c r="S44" s="10"/>
      <c r="T44" s="12"/>
      <c r="U44" s="12"/>
      <c r="V44" s="12"/>
      <c r="W44" s="12"/>
      <c r="X44" s="12"/>
      <c r="Y44" s="8"/>
      <c r="Z44" s="20"/>
      <c r="AA44" s="21"/>
      <c r="AB44" s="2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22.5" customHeight="1">
      <c r="A45" s="48" t="s">
        <v>1</v>
      </c>
      <c r="B45" s="59" t="str">
        <f t="shared" si="12"/>
        <v>Birriwa Reserve, "Mount Annan"</v>
      </c>
      <c r="C45" s="60">
        <f>SUM(C4:C44)</f>
        <v>109.71500000000003</v>
      </c>
      <c r="D45" s="48" t="s">
        <v>1</v>
      </c>
      <c r="E45" s="48" t="s">
        <v>1</v>
      </c>
      <c r="F45" s="48" t="s">
        <v>1</v>
      </c>
      <c r="G45" s="60">
        <f>G44</f>
        <v>109.71500000000003</v>
      </c>
      <c r="H45" s="59" t="s">
        <v>1</v>
      </c>
      <c r="I45" s="60">
        <f>I44</f>
        <v>22.758513396715646</v>
      </c>
      <c r="J45" s="72">
        <f>SUM(J4:J44)</f>
        <v>64</v>
      </c>
      <c r="K45" s="72">
        <f>SUM(K4:K44)</f>
        <v>289.25000000000006</v>
      </c>
      <c r="L45" s="72">
        <f>L44</f>
        <v>289.25000000000006</v>
      </c>
      <c r="M45" s="84">
        <f>(J45+K45)/1440</f>
        <v>0.24531250000000004</v>
      </c>
      <c r="N45" s="73" t="s">
        <v>56</v>
      </c>
      <c r="O45" s="20"/>
      <c r="P45" s="11"/>
      <c r="Q45" s="11"/>
      <c r="R45" s="10"/>
      <c r="S45" s="10"/>
      <c r="T45" s="12"/>
      <c r="U45" s="12"/>
      <c r="V45" s="12"/>
      <c r="W45" s="12"/>
      <c r="X45" s="12"/>
      <c r="Y45" s="8"/>
      <c r="Z45" s="20"/>
      <c r="AA45" s="21"/>
      <c r="AB45" s="2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28" ht="18" customHeight="1">
      <c r="A46" s="74"/>
      <c r="B46" s="51" t="s">
        <v>1</v>
      </c>
      <c r="C46" s="107" t="s">
        <v>77</v>
      </c>
      <c r="D46" s="56"/>
      <c r="E46" s="56"/>
      <c r="F46" s="56"/>
      <c r="G46" s="74"/>
      <c r="H46" s="74"/>
      <c r="I46" s="75"/>
      <c r="J46" s="57"/>
      <c r="K46" s="57"/>
      <c r="L46" s="57"/>
      <c r="M46" s="58" t="s">
        <v>65</v>
      </c>
      <c r="N46" s="77">
        <f>N4</f>
        <v>0.3229166666666667</v>
      </c>
      <c r="O46" s="25"/>
      <c r="P46" s="11"/>
      <c r="Q46" s="11"/>
      <c r="R46" s="10"/>
      <c r="S46" s="10"/>
      <c r="T46" s="12"/>
      <c r="U46" s="12"/>
      <c r="V46" s="12"/>
      <c r="W46" s="12"/>
      <c r="X46" s="12"/>
      <c r="Y46" s="8"/>
      <c r="Z46" s="25"/>
      <c r="AA46" s="26"/>
      <c r="AB46" s="27"/>
    </row>
    <row r="47" spans="1:28" ht="18" customHeight="1">
      <c r="A47" s="56" t="s">
        <v>0</v>
      </c>
      <c r="B47" s="75" t="s">
        <v>57</v>
      </c>
      <c r="C47" s="56"/>
      <c r="D47" s="56" t="s">
        <v>58</v>
      </c>
      <c r="E47" s="56" t="s">
        <v>2</v>
      </c>
      <c r="F47" s="56" t="s">
        <v>64</v>
      </c>
      <c r="G47" s="75" t="s">
        <v>4</v>
      </c>
      <c r="H47" s="75" t="s">
        <v>70</v>
      </c>
      <c r="I47" s="75"/>
      <c r="J47" s="76"/>
      <c r="K47" s="76"/>
      <c r="L47" s="76"/>
      <c r="M47" s="58" t="s">
        <v>66</v>
      </c>
      <c r="N47" s="105">
        <f>N44</f>
        <v>0.5682291666666667</v>
      </c>
      <c r="O47" s="28"/>
      <c r="P47" s="11"/>
      <c r="Q47" s="11"/>
      <c r="R47" s="10"/>
      <c r="S47" s="10"/>
      <c r="T47" s="12"/>
      <c r="U47" s="12"/>
      <c r="V47" s="12"/>
      <c r="W47" s="12"/>
      <c r="X47" s="12"/>
      <c r="Y47" s="8"/>
      <c r="Z47" s="28"/>
      <c r="AA47" s="26"/>
      <c r="AB47" s="22"/>
    </row>
    <row r="48" spans="1:28" ht="24.75" customHeight="1">
      <c r="A48" s="75">
        <v>1</v>
      </c>
      <c r="B48" s="56" t="str">
        <f>B4</f>
        <v>Birriwa Reserve, "Mount Annan"</v>
      </c>
      <c r="C48" s="56" t="s">
        <v>59</v>
      </c>
      <c r="D48" s="56" t="str">
        <f>D18</f>
        <v>Picton</v>
      </c>
      <c r="E48" s="57">
        <f>G18</f>
        <v>33.495</v>
      </c>
      <c r="F48" s="57">
        <f>E48</f>
        <v>33.495</v>
      </c>
      <c r="G48" s="57">
        <f>L18</f>
        <v>87.65</v>
      </c>
      <c r="H48" s="79">
        <f>E48*60/G48</f>
        <v>22.928693667997713</v>
      </c>
      <c r="I48" s="75"/>
      <c r="J48" s="76"/>
      <c r="K48" s="76"/>
      <c r="L48" s="76"/>
      <c r="M48" s="58" t="s">
        <v>4</v>
      </c>
      <c r="N48" s="77">
        <f>N47-N46</f>
        <v>0.2453125</v>
      </c>
      <c r="O48" s="28"/>
      <c r="P48" s="11"/>
      <c r="Q48" s="11"/>
      <c r="R48" s="10"/>
      <c r="S48" s="10"/>
      <c r="T48" s="12"/>
      <c r="U48" s="12"/>
      <c r="V48" s="12"/>
      <c r="W48" s="12"/>
      <c r="X48" s="12"/>
      <c r="Y48" s="8"/>
      <c r="Z48" s="28"/>
      <c r="AA48" s="26"/>
      <c r="AB48" s="22"/>
    </row>
    <row r="49" spans="1:28" ht="24.75" customHeight="1">
      <c r="A49" s="75">
        <v>2</v>
      </c>
      <c r="B49" s="56" t="str">
        <f>D48</f>
        <v>Picton</v>
      </c>
      <c r="C49" s="56" t="s">
        <v>59</v>
      </c>
      <c r="D49" s="56" t="str">
        <f>D30</f>
        <v>Cobbitty Café Patisserie</v>
      </c>
      <c r="E49" s="57">
        <f>G30-G18</f>
        <v>45.70000000000001</v>
      </c>
      <c r="F49" s="57">
        <f>F48+E49</f>
        <v>79.19500000000001</v>
      </c>
      <c r="G49" s="57">
        <f>L30-L18</f>
        <v>120</v>
      </c>
      <c r="H49" s="79">
        <f>E49*60/G49</f>
        <v>22.850000000000005</v>
      </c>
      <c r="I49" s="75"/>
      <c r="J49" s="74"/>
      <c r="K49" s="74"/>
      <c r="L49" s="74"/>
      <c r="M49" s="75" t="s">
        <v>3</v>
      </c>
      <c r="N49" s="78">
        <f>K45/1440</f>
        <v>0.2008680555555556</v>
      </c>
      <c r="O49" s="30"/>
      <c r="P49" s="11"/>
      <c r="Q49" s="11"/>
      <c r="R49" s="10"/>
      <c r="S49" s="10"/>
      <c r="T49" s="12"/>
      <c r="U49" s="12"/>
      <c r="V49" s="12"/>
      <c r="W49" s="12"/>
      <c r="X49" s="12"/>
      <c r="Y49" s="8"/>
      <c r="Z49" s="30"/>
      <c r="AA49" s="26"/>
      <c r="AB49" s="6"/>
    </row>
    <row r="50" spans="1:28" ht="26.25" customHeight="1">
      <c r="A50" s="75">
        <v>4</v>
      </c>
      <c r="B50" s="58" t="str">
        <f>D49</f>
        <v>Cobbitty Café Patisserie</v>
      </c>
      <c r="C50" s="56" t="s">
        <v>59</v>
      </c>
      <c r="D50" s="56" t="str">
        <f>B48</f>
        <v>Birriwa Reserve, "Mount Annan"</v>
      </c>
      <c r="E50" s="97">
        <f>G44-G30</f>
        <v>30.520000000000024</v>
      </c>
      <c r="F50" s="57">
        <f>F49+E50</f>
        <v>109.71500000000003</v>
      </c>
      <c r="G50" s="97">
        <f>L44-L30</f>
        <v>81.60000000000005</v>
      </c>
      <c r="H50" s="79">
        <f>E50*60/G50</f>
        <v>22.44117647058824</v>
      </c>
      <c r="I50" s="75"/>
      <c r="J50" s="74"/>
      <c r="K50" s="74"/>
      <c r="L50" s="74"/>
      <c r="M50" s="75" t="s">
        <v>67</v>
      </c>
      <c r="N50" s="106">
        <f>J45/1440</f>
        <v>0.044444444444444446</v>
      </c>
      <c r="O50" s="31"/>
      <c r="P50" s="11"/>
      <c r="Q50" s="11"/>
      <c r="R50" s="10"/>
      <c r="S50" s="10"/>
      <c r="T50" s="12"/>
      <c r="U50" s="12"/>
      <c r="V50" s="12"/>
      <c r="W50" s="12"/>
      <c r="X50" s="12"/>
      <c r="Y50" s="8"/>
      <c r="Z50" s="31"/>
      <c r="AB50" s="6"/>
    </row>
    <row r="51" spans="1:28" ht="18" customHeight="1">
      <c r="A51" s="75"/>
      <c r="B51" s="51"/>
      <c r="C51" s="51"/>
      <c r="D51" s="51"/>
      <c r="E51" s="57">
        <f>SUM(E48:E50)</f>
        <v>109.71500000000003</v>
      </c>
      <c r="F51" s="51"/>
      <c r="G51" s="98">
        <f>SUM(G48:G50)</f>
        <v>289.25000000000006</v>
      </c>
      <c r="H51" s="108">
        <f>E51*60/G51</f>
        <v>22.758513396715646</v>
      </c>
      <c r="I51" s="75"/>
      <c r="J51" s="76"/>
      <c r="K51" s="76"/>
      <c r="L51" s="76"/>
      <c r="M51" s="75" t="s">
        <v>4</v>
      </c>
      <c r="N51" s="78">
        <f>SUM(N49:N50)</f>
        <v>0.24531250000000004</v>
      </c>
      <c r="O51" s="32"/>
      <c r="P51" s="11"/>
      <c r="Q51" s="11"/>
      <c r="R51" s="10"/>
      <c r="S51" s="10"/>
      <c r="T51" s="12"/>
      <c r="U51" s="12"/>
      <c r="V51" s="12"/>
      <c r="W51" s="12"/>
      <c r="X51" s="12"/>
      <c r="Y51" s="8"/>
      <c r="Z51" s="32"/>
      <c r="AA51" s="26"/>
      <c r="AB51" s="22"/>
    </row>
    <row r="52" spans="1:28" ht="18" customHeight="1">
      <c r="A52" s="74"/>
      <c r="B52" s="51"/>
      <c r="C52" s="51"/>
      <c r="D52" s="51"/>
      <c r="E52" s="51"/>
      <c r="F52" s="51"/>
      <c r="G52" s="80">
        <f>J11+J24</f>
        <v>4</v>
      </c>
      <c r="I52" s="75"/>
      <c r="J52" s="74"/>
      <c r="K52" s="74"/>
      <c r="L52" s="74"/>
      <c r="M52" s="75" t="s">
        <v>69</v>
      </c>
      <c r="N52" s="81">
        <f>I45</f>
        <v>22.758513396715646</v>
      </c>
      <c r="O52" s="31"/>
      <c r="P52" s="11"/>
      <c r="Q52" s="11"/>
      <c r="R52" s="10"/>
      <c r="S52" s="10"/>
      <c r="T52" s="12"/>
      <c r="U52" s="12"/>
      <c r="V52" s="12"/>
      <c r="W52" s="12"/>
      <c r="X52" s="12"/>
      <c r="Y52" s="8"/>
      <c r="Z52" s="31"/>
      <c r="AB52" s="6"/>
    </row>
    <row r="53" spans="1:28" ht="18" customHeight="1">
      <c r="A53" s="74"/>
      <c r="B53" s="51"/>
      <c r="C53" s="51"/>
      <c r="D53" s="51"/>
      <c r="E53" s="51"/>
      <c r="F53" s="51"/>
      <c r="G53" s="78">
        <f>G51-(G52/1440)</f>
        <v>289.24722222222226</v>
      </c>
      <c r="H53" s="75"/>
      <c r="I53" s="75"/>
      <c r="J53" s="82"/>
      <c r="K53" s="81"/>
      <c r="L53" s="83"/>
      <c r="M53" s="57" t="s">
        <v>68</v>
      </c>
      <c r="N53" s="79">
        <f>C45</f>
        <v>109.71500000000003</v>
      </c>
      <c r="O53" s="31"/>
      <c r="P53" s="11"/>
      <c r="Q53" s="11"/>
      <c r="R53" s="10"/>
      <c r="S53" s="10"/>
      <c r="T53" s="12"/>
      <c r="U53" s="12"/>
      <c r="V53" s="12"/>
      <c r="W53" s="12"/>
      <c r="X53" s="12"/>
      <c r="Y53" s="8"/>
      <c r="Z53" s="31"/>
      <c r="AA53" s="29" t="s">
        <v>1</v>
      </c>
      <c r="AB53" s="6"/>
    </row>
    <row r="54" spans="1:26" ht="13.5">
      <c r="A54" s="74"/>
      <c r="B54" s="51"/>
      <c r="C54" s="51"/>
      <c r="D54" s="51"/>
      <c r="E54" s="51"/>
      <c r="F54" s="51"/>
      <c r="G54" s="51"/>
      <c r="H54" s="76"/>
      <c r="I54" s="76"/>
      <c r="J54" s="76"/>
      <c r="K54" s="61"/>
      <c r="L54" s="61"/>
      <c r="M54" s="61"/>
      <c r="N54" s="58"/>
      <c r="O54" s="36"/>
      <c r="P54" s="11"/>
      <c r="Q54" s="11"/>
      <c r="R54" s="10"/>
      <c r="S54" s="10"/>
      <c r="T54" s="12"/>
      <c r="U54" s="12"/>
      <c r="V54" s="12"/>
      <c r="W54" s="12"/>
      <c r="X54" s="12"/>
      <c r="Y54" s="8"/>
      <c r="Z54" s="6"/>
    </row>
    <row r="55" spans="1:26" ht="13.5">
      <c r="A55" s="74"/>
      <c r="B55" s="51"/>
      <c r="C55" s="51"/>
      <c r="D55" s="51"/>
      <c r="E55" s="51"/>
      <c r="F55" s="51"/>
      <c r="G55" s="51"/>
      <c r="H55" s="51"/>
      <c r="I55" s="51"/>
      <c r="J55" s="51"/>
      <c r="K55" s="76"/>
      <c r="L55" s="76"/>
      <c r="M55" s="76"/>
      <c r="N55" s="61"/>
      <c r="O55" s="36"/>
      <c r="P55" s="11"/>
      <c r="Q55" s="11"/>
      <c r="R55" s="10"/>
      <c r="S55" s="10"/>
      <c r="T55" s="12"/>
      <c r="U55" s="12"/>
      <c r="V55" s="12"/>
      <c r="W55" s="12"/>
      <c r="X55" s="12"/>
      <c r="Y55" s="8"/>
      <c r="Z55" s="6"/>
    </row>
    <row r="56" spans="2:26" ht="13.5">
      <c r="B56" s="6"/>
      <c r="C56" s="6"/>
      <c r="D56" s="6"/>
      <c r="E56" s="6"/>
      <c r="F56" s="6"/>
      <c r="G56" s="33"/>
      <c r="H56" s="33"/>
      <c r="I56" s="33"/>
      <c r="J56" s="33"/>
      <c r="K56" s="34"/>
      <c r="L56" s="34"/>
      <c r="M56" s="34"/>
      <c r="N56" s="37"/>
      <c r="O56" s="36"/>
      <c r="P56" s="11"/>
      <c r="Q56" s="11"/>
      <c r="R56" s="10"/>
      <c r="S56" s="10"/>
      <c r="T56" s="12"/>
      <c r="U56" s="12"/>
      <c r="V56" s="12"/>
      <c r="W56" s="12"/>
      <c r="X56" s="12"/>
      <c r="Y56" s="8"/>
      <c r="Z56" s="6"/>
    </row>
    <row r="57" spans="2:26" ht="13.5">
      <c r="B57" s="6"/>
      <c r="C57" s="6"/>
      <c r="D57" s="6"/>
      <c r="E57" s="6"/>
      <c r="F57" s="6"/>
      <c r="G57" s="33"/>
      <c r="H57" s="33"/>
      <c r="I57" s="33"/>
      <c r="J57" s="33"/>
      <c r="K57" s="34"/>
      <c r="L57" s="34"/>
      <c r="M57" s="34"/>
      <c r="N57" s="37"/>
      <c r="O57" s="37"/>
      <c r="P57" s="11"/>
      <c r="Q57" s="11"/>
      <c r="R57" s="10"/>
      <c r="S57" s="10"/>
      <c r="T57" s="12"/>
      <c r="U57" s="12"/>
      <c r="V57" s="12"/>
      <c r="W57" s="12"/>
      <c r="X57" s="12"/>
      <c r="Y57" s="8"/>
      <c r="Z57" s="6"/>
    </row>
    <row r="58" spans="2:26" ht="12.75">
      <c r="B58" s="6"/>
      <c r="C58" s="6"/>
      <c r="D58" s="6"/>
      <c r="E58" s="6"/>
      <c r="F58" s="6"/>
      <c r="G58" s="33"/>
      <c r="H58" s="33"/>
      <c r="I58" s="33"/>
      <c r="J58" s="33"/>
      <c r="K58" s="34"/>
      <c r="L58" s="34"/>
      <c r="M58" s="34"/>
      <c r="N58" s="37"/>
      <c r="O58" s="3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>
      <c r="B59" s="6"/>
      <c r="C59" s="6"/>
      <c r="D59" s="6"/>
      <c r="E59" s="6"/>
      <c r="F59" s="6"/>
      <c r="G59" s="33"/>
      <c r="H59" s="33"/>
      <c r="I59" s="33"/>
      <c r="J59" s="33"/>
      <c r="K59" s="34"/>
      <c r="L59" s="34"/>
      <c r="M59" s="34"/>
      <c r="N59" s="37"/>
      <c r="O59" s="3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>
      <c r="B60" s="6"/>
      <c r="C60" s="6"/>
      <c r="D60" s="6"/>
      <c r="E60" s="6"/>
      <c r="F60" s="6"/>
      <c r="G60" s="33"/>
      <c r="H60" s="34"/>
      <c r="I60" s="34"/>
      <c r="J60" s="34"/>
      <c r="K60" s="35"/>
      <c r="L60" s="35"/>
      <c r="M60" s="35"/>
      <c r="N60" s="37"/>
      <c r="O60" s="3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>
      <c r="B61" s="6"/>
      <c r="C61" s="6"/>
      <c r="D61" s="6"/>
      <c r="E61" s="6"/>
      <c r="F61" s="6"/>
      <c r="G61" s="33"/>
      <c r="H61" s="33"/>
      <c r="I61" s="33"/>
      <c r="J61" s="33"/>
      <c r="K61" s="35"/>
      <c r="L61" s="35"/>
      <c r="M61" s="35"/>
      <c r="N61" s="37"/>
      <c r="O61" s="3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>
      <c r="B62" s="6"/>
      <c r="C62" s="6"/>
      <c r="D62" s="6"/>
      <c r="E62" s="6"/>
      <c r="F62" s="6"/>
      <c r="G62" s="38"/>
      <c r="H62" s="24"/>
      <c r="I62" s="24"/>
      <c r="J62" s="24"/>
      <c r="K62" s="39"/>
      <c r="L62" s="39"/>
      <c r="M62" s="39"/>
      <c r="N62" s="36"/>
      <c r="O62" s="3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>
      <c r="B63" s="40"/>
      <c r="C63" s="6"/>
      <c r="D63" s="6"/>
      <c r="E63" s="6"/>
      <c r="F63" s="6"/>
      <c r="G63" s="33"/>
      <c r="H63" s="34"/>
      <c r="I63" s="34"/>
      <c r="J63" s="34"/>
      <c r="K63" s="35"/>
      <c r="L63" s="35"/>
      <c r="M63" s="35"/>
      <c r="N63" s="36"/>
      <c r="O63" s="37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>
      <c r="B64" s="6"/>
      <c r="C64" s="40"/>
      <c r="D64" s="40"/>
      <c r="E64" s="40"/>
      <c r="F64" s="40"/>
      <c r="G64" s="33"/>
      <c r="H64" s="34"/>
      <c r="I64" s="34"/>
      <c r="J64" s="34"/>
      <c r="K64" s="34"/>
      <c r="L64" s="34"/>
      <c r="M64" s="34"/>
      <c r="N64" s="37"/>
      <c r="O64" s="3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>
      <c r="B65" s="6"/>
      <c r="C65" s="6"/>
      <c r="D65" s="6"/>
      <c r="E65" s="6"/>
      <c r="F65" s="6"/>
      <c r="O65" s="3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>
      <c r="B66" s="41"/>
      <c r="C66" s="6"/>
      <c r="D66" s="6"/>
      <c r="E66" s="6"/>
      <c r="F66" s="6"/>
      <c r="O66" s="3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>
      <c r="B67" s="42"/>
      <c r="C67" s="41"/>
      <c r="D67" s="41"/>
      <c r="E67" s="41"/>
      <c r="F67" s="41"/>
      <c r="G67" s="33"/>
      <c r="H67" s="33"/>
      <c r="I67" s="33"/>
      <c r="J67" s="33"/>
      <c r="K67" s="34"/>
      <c r="L67" s="34"/>
      <c r="M67" s="34"/>
      <c r="N67" s="37"/>
      <c r="O67" s="3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>
      <c r="B68" s="6"/>
      <c r="C68" s="42"/>
      <c r="D68" s="42"/>
      <c r="E68" s="42"/>
      <c r="F68" s="42"/>
      <c r="G68" s="33"/>
      <c r="H68" s="33"/>
      <c r="I68" s="33"/>
      <c r="J68" s="33"/>
      <c r="K68" s="34"/>
      <c r="L68" s="34"/>
      <c r="M68" s="34"/>
      <c r="N68" s="37"/>
      <c r="O68" s="3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>
      <c r="B69" s="6"/>
      <c r="C69" s="6"/>
      <c r="D69" s="6"/>
      <c r="E69" s="6"/>
      <c r="F69" s="6"/>
      <c r="G69" s="33"/>
      <c r="H69" s="34"/>
      <c r="I69" s="34"/>
      <c r="J69" s="34"/>
      <c r="K69" s="35"/>
      <c r="L69" s="35"/>
      <c r="M69" s="35"/>
      <c r="N69" s="36"/>
      <c r="O69" s="3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>
      <c r="B70" s="6"/>
      <c r="C70" s="6"/>
      <c r="D70" s="6"/>
      <c r="E70" s="6"/>
      <c r="F70" s="6"/>
      <c r="G70" s="43"/>
      <c r="H70" s="44"/>
      <c r="I70" s="44"/>
      <c r="J70" s="44"/>
      <c r="K70" s="37"/>
      <c r="L70" s="37"/>
      <c r="M70" s="37"/>
      <c r="N70" s="36"/>
      <c r="O70" s="3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>
      <c r="B71" s="6"/>
      <c r="C71" s="6"/>
      <c r="D71" s="6"/>
      <c r="E71" s="6"/>
      <c r="F71" s="6"/>
      <c r="G71" s="43"/>
      <c r="H71" s="44"/>
      <c r="I71" s="44"/>
      <c r="J71" s="44"/>
      <c r="K71" s="37"/>
      <c r="L71" s="37"/>
      <c r="M71" s="37"/>
      <c r="N71" s="36"/>
      <c r="O71" s="3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>
      <c r="B72" s="6"/>
      <c r="C72" s="6"/>
      <c r="D72" s="6"/>
      <c r="E72" s="6"/>
      <c r="F72" s="6"/>
      <c r="G72" s="43"/>
      <c r="H72" s="43"/>
      <c r="I72" s="43"/>
      <c r="J72" s="43"/>
      <c r="K72" s="44"/>
      <c r="L72" s="44"/>
      <c r="M72" s="44"/>
      <c r="N72" s="37"/>
      <c r="O72" s="3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>
      <c r="B73" s="6"/>
      <c r="C73" s="6"/>
      <c r="D73" s="6"/>
      <c r="E73" s="6"/>
      <c r="F73" s="6"/>
      <c r="G73" s="43"/>
      <c r="H73" s="43"/>
      <c r="I73" s="43"/>
      <c r="J73" s="43"/>
      <c r="K73" s="44"/>
      <c r="L73" s="44"/>
      <c r="M73" s="44"/>
      <c r="N73" s="37"/>
      <c r="O73" s="3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>
      <c r="B74" s="6"/>
      <c r="C74" s="6"/>
      <c r="D74" s="6"/>
      <c r="E74" s="6"/>
      <c r="F74" s="6"/>
      <c r="G74" s="43"/>
      <c r="H74" s="43"/>
      <c r="I74" s="43"/>
      <c r="J74" s="43"/>
      <c r="K74" s="44"/>
      <c r="L74" s="44"/>
      <c r="M74" s="44"/>
      <c r="N74" s="37"/>
      <c r="O74" s="3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>
      <c r="B75" s="6"/>
      <c r="C75" s="6"/>
      <c r="D75" s="6"/>
      <c r="E75" s="6"/>
      <c r="F75" s="6"/>
      <c r="G75" s="43"/>
      <c r="H75" s="43"/>
      <c r="I75" s="43"/>
      <c r="J75" s="43"/>
      <c r="K75" s="44"/>
      <c r="L75" s="44"/>
      <c r="M75" s="44"/>
      <c r="N75" s="37"/>
      <c r="O75" s="37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>
      <c r="B76" s="6"/>
      <c r="C76" s="6"/>
      <c r="D76" s="6"/>
      <c r="E76" s="6"/>
      <c r="F76" s="6"/>
      <c r="G76" s="43"/>
      <c r="H76" s="43"/>
      <c r="I76" s="43"/>
      <c r="J76" s="43"/>
      <c r="K76" s="44"/>
      <c r="L76" s="44"/>
      <c r="M76" s="44"/>
      <c r="N76" s="37"/>
      <c r="O76" s="3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>
      <c r="B77" s="6"/>
      <c r="C77" s="6"/>
      <c r="D77" s="6"/>
      <c r="E77" s="6"/>
      <c r="F77" s="6"/>
      <c r="G77" s="43"/>
      <c r="H77" s="44"/>
      <c r="I77" s="44"/>
      <c r="J77" s="44"/>
      <c r="K77" s="37"/>
      <c r="L77" s="37"/>
      <c r="M77" s="37"/>
      <c r="N77" s="37"/>
      <c r="O77" s="37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>
      <c r="B78" s="40"/>
      <c r="C78" s="6"/>
      <c r="D78" s="6"/>
      <c r="E78" s="6"/>
      <c r="F78" s="6"/>
      <c r="G78" s="43"/>
      <c r="H78" s="43"/>
      <c r="I78" s="43"/>
      <c r="J78" s="43"/>
      <c r="K78" s="37"/>
      <c r="L78" s="37"/>
      <c r="M78" s="37"/>
      <c r="N78" s="37"/>
      <c r="O78" s="3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>
      <c r="B79" s="6"/>
      <c r="C79" s="40"/>
      <c r="D79" s="40"/>
      <c r="E79" s="40"/>
      <c r="F79" s="40"/>
      <c r="G79" s="45"/>
      <c r="H79" s="46"/>
      <c r="I79" s="46"/>
      <c r="J79" s="46"/>
      <c r="K79" s="36"/>
      <c r="L79" s="36"/>
      <c r="M79" s="36"/>
      <c r="N79" s="36"/>
      <c r="O79" s="3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>
      <c r="B80" s="6"/>
      <c r="C80" s="6"/>
      <c r="D80" s="6"/>
      <c r="E80" s="6"/>
      <c r="F80" s="6"/>
      <c r="G80" s="43"/>
      <c r="H80" s="44"/>
      <c r="I80" s="44"/>
      <c r="J80" s="44"/>
      <c r="K80" s="37"/>
      <c r="L80" s="37"/>
      <c r="M80" s="37"/>
      <c r="N80" s="36"/>
      <c r="O80" s="3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>
      <c r="B81" s="41"/>
      <c r="C81" s="6"/>
      <c r="D81" s="6"/>
      <c r="E81" s="6"/>
      <c r="F81" s="6"/>
      <c r="G81" s="43"/>
      <c r="H81" s="44"/>
      <c r="I81" s="44"/>
      <c r="J81" s="44"/>
      <c r="K81" s="44"/>
      <c r="L81" s="44"/>
      <c r="M81" s="44"/>
      <c r="N81" s="37"/>
      <c r="O81" s="3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>
      <c r="B82" s="42"/>
      <c r="C82" s="41"/>
      <c r="D82" s="41"/>
      <c r="E82" s="41"/>
      <c r="F82" s="41"/>
      <c r="G82" s="43"/>
      <c r="H82" s="43"/>
      <c r="I82" s="43"/>
      <c r="J82" s="43"/>
      <c r="K82" s="44"/>
      <c r="L82" s="44"/>
      <c r="M82" s="44"/>
      <c r="N82" s="37"/>
      <c r="O82" s="3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>
      <c r="B83" s="6"/>
      <c r="C83" s="42"/>
      <c r="D83" s="42"/>
      <c r="E83" s="42"/>
      <c r="F83" s="42"/>
      <c r="G83" s="43"/>
      <c r="H83" s="43"/>
      <c r="I83" s="43"/>
      <c r="J83" s="43"/>
      <c r="K83" s="44"/>
      <c r="L83" s="44"/>
      <c r="M83" s="44"/>
      <c r="N83" s="37"/>
      <c r="O83" s="3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>
      <c r="B84" s="6"/>
      <c r="C84" s="6"/>
      <c r="D84" s="6"/>
      <c r="E84" s="6"/>
      <c r="F84" s="6"/>
      <c r="G84" s="43"/>
      <c r="H84" s="44"/>
      <c r="I84" s="44"/>
      <c r="J84" s="44"/>
      <c r="K84" s="37"/>
      <c r="L84" s="37"/>
      <c r="M84" s="37"/>
      <c r="N84" s="36"/>
      <c r="O84" s="3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>
      <c r="B85" s="6"/>
      <c r="C85" s="6"/>
      <c r="D85" s="6"/>
      <c r="E85" s="6"/>
      <c r="F85" s="6"/>
      <c r="G85" s="43"/>
      <c r="H85" s="44"/>
      <c r="I85" s="44"/>
      <c r="J85" s="44"/>
      <c r="K85" s="37"/>
      <c r="L85" s="37"/>
      <c r="M85" s="37"/>
      <c r="N85" s="36"/>
      <c r="O85" s="3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>
      <c r="B86" s="6"/>
      <c r="C86" s="6"/>
      <c r="D86" s="6"/>
      <c r="E86" s="6"/>
      <c r="F86" s="6"/>
      <c r="G86" s="43"/>
      <c r="H86" s="44"/>
      <c r="I86" s="44"/>
      <c r="J86" s="44"/>
      <c r="K86" s="37"/>
      <c r="L86" s="37"/>
      <c r="M86" s="37"/>
      <c r="N86" s="36"/>
      <c r="O86" s="3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>
      <c r="B87" s="6"/>
      <c r="C87" s="6"/>
      <c r="D87" s="6"/>
      <c r="E87" s="6"/>
      <c r="F87" s="6"/>
      <c r="G87" s="43"/>
      <c r="H87" s="43"/>
      <c r="I87" s="43"/>
      <c r="J87" s="43"/>
      <c r="K87" s="44"/>
      <c r="L87" s="44"/>
      <c r="M87" s="44"/>
      <c r="N87" s="37"/>
      <c r="O87" s="3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>
      <c r="B88" s="6"/>
      <c r="C88" s="6"/>
      <c r="D88" s="6"/>
      <c r="E88" s="6"/>
      <c r="F88" s="6"/>
      <c r="G88" s="43"/>
      <c r="H88" s="43"/>
      <c r="I88" s="43"/>
      <c r="J88" s="43"/>
      <c r="K88" s="44"/>
      <c r="L88" s="44"/>
      <c r="M88" s="44"/>
      <c r="N88" s="37"/>
      <c r="O88" s="37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>
      <c r="B89" s="6"/>
      <c r="C89" s="6"/>
      <c r="D89" s="6"/>
      <c r="E89" s="6"/>
      <c r="F89" s="6"/>
      <c r="G89" s="43"/>
      <c r="H89" s="43"/>
      <c r="I89" s="43"/>
      <c r="J89" s="43"/>
      <c r="K89" s="44"/>
      <c r="L89" s="44"/>
      <c r="M89" s="44"/>
      <c r="N89" s="37"/>
      <c r="O89" s="37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>
      <c r="B90" s="6"/>
      <c r="C90" s="6"/>
      <c r="D90" s="6"/>
      <c r="E90" s="6"/>
      <c r="F90" s="6"/>
      <c r="G90" s="43"/>
      <c r="H90" s="43"/>
      <c r="I90" s="43"/>
      <c r="J90" s="43"/>
      <c r="K90" s="44"/>
      <c r="L90" s="44"/>
      <c r="M90" s="44"/>
      <c r="N90" s="37"/>
      <c r="O90" s="3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>
      <c r="B91" s="6"/>
      <c r="C91" s="6"/>
      <c r="D91" s="6"/>
      <c r="E91" s="6"/>
      <c r="F91" s="6"/>
      <c r="G91" s="43"/>
      <c r="H91" s="43"/>
      <c r="I91" s="43"/>
      <c r="J91" s="43"/>
      <c r="K91" s="44"/>
      <c r="L91" s="44"/>
      <c r="M91" s="44"/>
      <c r="N91" s="37"/>
      <c r="O91" s="3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>
      <c r="B92" s="6"/>
      <c r="C92" s="6"/>
      <c r="D92" s="6"/>
      <c r="E92" s="6"/>
      <c r="F92" s="6"/>
      <c r="G92" s="43"/>
      <c r="H92" s="44"/>
      <c r="I92" s="44"/>
      <c r="J92" s="44"/>
      <c r="K92" s="37"/>
      <c r="L92" s="37"/>
      <c r="M92" s="37"/>
      <c r="N92" s="37"/>
      <c r="O92" s="3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>
      <c r="B93" s="40"/>
      <c r="C93" s="6"/>
      <c r="D93" s="6"/>
      <c r="E93" s="6"/>
      <c r="F93" s="6"/>
      <c r="G93" s="43"/>
      <c r="H93" s="43"/>
      <c r="I93" s="43"/>
      <c r="J93" s="43"/>
      <c r="K93" s="37"/>
      <c r="L93" s="37"/>
      <c r="M93" s="37"/>
      <c r="N93" s="37"/>
      <c r="O93" s="37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>
      <c r="B94" s="6"/>
      <c r="C94" s="40"/>
      <c r="D94" s="40"/>
      <c r="E94" s="40"/>
      <c r="F94" s="40"/>
      <c r="G94" s="45"/>
      <c r="H94" s="46"/>
      <c r="I94" s="46"/>
      <c r="J94" s="46"/>
      <c r="K94" s="36"/>
      <c r="L94" s="36"/>
      <c r="M94" s="36"/>
      <c r="N94" s="36"/>
      <c r="O94" s="3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>
      <c r="B95" s="6"/>
      <c r="C95" s="6"/>
      <c r="D95" s="6"/>
      <c r="E95" s="6"/>
      <c r="F95" s="6"/>
      <c r="G95" s="43"/>
      <c r="H95" s="44"/>
      <c r="I95" s="44"/>
      <c r="J95" s="44"/>
      <c r="K95" s="37"/>
      <c r="L95" s="37"/>
      <c r="M95" s="37"/>
      <c r="N95" s="36"/>
      <c r="O95" s="3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>
      <c r="B96" s="41"/>
      <c r="C96" s="6"/>
      <c r="D96" s="6"/>
      <c r="E96" s="6"/>
      <c r="F96" s="6"/>
      <c r="G96" s="43"/>
      <c r="H96" s="43"/>
      <c r="I96" s="43"/>
      <c r="J96" s="43"/>
      <c r="K96" s="44"/>
      <c r="L96" s="44"/>
      <c r="M96" s="44"/>
      <c r="N96" s="37"/>
      <c r="O96" s="3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>
      <c r="B97" s="47"/>
      <c r="C97" s="41"/>
      <c r="D97" s="41"/>
      <c r="E97" s="41"/>
      <c r="F97" s="41"/>
      <c r="G97" s="43"/>
      <c r="H97" s="43"/>
      <c r="I97" s="43"/>
      <c r="J97" s="43"/>
      <c r="K97" s="44"/>
      <c r="L97" s="44"/>
      <c r="M97" s="44"/>
      <c r="N97" s="37"/>
      <c r="O97" s="3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>
      <c r="B98" s="6"/>
      <c r="C98" s="47"/>
      <c r="D98" s="47"/>
      <c r="E98" s="47"/>
      <c r="F98" s="47"/>
      <c r="G98" s="43"/>
      <c r="H98" s="43"/>
      <c r="I98" s="43"/>
      <c r="J98" s="43"/>
      <c r="K98" s="44"/>
      <c r="L98" s="44"/>
      <c r="M98" s="44"/>
      <c r="N98" s="37"/>
      <c r="O98" s="3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>
      <c r="B99" s="6"/>
      <c r="C99" s="6"/>
      <c r="D99" s="6"/>
      <c r="E99" s="6"/>
      <c r="F99" s="6"/>
      <c r="G99" s="43"/>
      <c r="H99" s="44"/>
      <c r="I99" s="44"/>
      <c r="J99" s="44"/>
      <c r="K99" s="37"/>
      <c r="L99" s="37"/>
      <c r="M99" s="37"/>
      <c r="N99" s="36"/>
      <c r="O99" s="3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>
      <c r="B100" s="6"/>
      <c r="C100" s="6"/>
      <c r="D100" s="6"/>
      <c r="E100" s="6"/>
      <c r="F100" s="6"/>
      <c r="G100" s="43"/>
      <c r="H100" s="44"/>
      <c r="I100" s="44"/>
      <c r="J100" s="44"/>
      <c r="K100" s="37"/>
      <c r="L100" s="37"/>
      <c r="M100" s="37"/>
      <c r="N100" s="36"/>
      <c r="O100" s="3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>
      <c r="B101" s="6"/>
      <c r="C101" s="6"/>
      <c r="D101" s="6"/>
      <c r="E101" s="6"/>
      <c r="F101" s="6"/>
      <c r="G101" s="43"/>
      <c r="H101" s="43"/>
      <c r="I101" s="43"/>
      <c r="J101" s="43"/>
      <c r="K101" s="44"/>
      <c r="L101" s="44"/>
      <c r="M101" s="44"/>
      <c r="N101" s="37"/>
      <c r="O101" s="3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>
      <c r="B102" s="6"/>
      <c r="C102" s="6"/>
      <c r="D102" s="6"/>
      <c r="E102" s="6"/>
      <c r="F102" s="6"/>
      <c r="G102" s="43"/>
      <c r="H102" s="43"/>
      <c r="I102" s="43"/>
      <c r="J102" s="43"/>
      <c r="K102" s="44"/>
      <c r="L102" s="44"/>
      <c r="M102" s="44"/>
      <c r="N102" s="37"/>
      <c r="O102" s="3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>
      <c r="B103" s="6"/>
      <c r="C103" s="6"/>
      <c r="D103" s="6"/>
      <c r="E103" s="6"/>
      <c r="F103" s="6"/>
      <c r="G103" s="43"/>
      <c r="H103" s="43"/>
      <c r="I103" s="43"/>
      <c r="J103" s="43"/>
      <c r="K103" s="44"/>
      <c r="L103" s="44"/>
      <c r="M103" s="44"/>
      <c r="N103" s="37"/>
      <c r="O103" s="3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>
      <c r="B104" s="6"/>
      <c r="C104" s="6"/>
      <c r="D104" s="6"/>
      <c r="E104" s="6"/>
      <c r="F104" s="6"/>
      <c r="G104" s="43"/>
      <c r="H104" s="43"/>
      <c r="I104" s="43"/>
      <c r="J104" s="43"/>
      <c r="K104" s="44"/>
      <c r="L104" s="44"/>
      <c r="M104" s="44"/>
      <c r="N104" s="37"/>
      <c r="O104" s="3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>
      <c r="B105" s="6"/>
      <c r="C105" s="6"/>
      <c r="D105" s="6"/>
      <c r="E105" s="6"/>
      <c r="F105" s="6"/>
      <c r="G105" s="43"/>
      <c r="H105" s="43"/>
      <c r="I105" s="43"/>
      <c r="J105" s="43"/>
      <c r="K105" s="44"/>
      <c r="L105" s="44"/>
      <c r="M105" s="44"/>
      <c r="N105" s="37"/>
      <c r="O105" s="3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>
      <c r="B106" s="6"/>
      <c r="C106" s="6"/>
      <c r="D106" s="6"/>
      <c r="E106" s="6"/>
      <c r="F106" s="6"/>
      <c r="G106" s="43"/>
      <c r="H106" s="44"/>
      <c r="I106" s="44"/>
      <c r="J106" s="44"/>
      <c r="K106" s="37"/>
      <c r="L106" s="37"/>
      <c r="M106" s="37"/>
      <c r="N106" s="37"/>
      <c r="O106" s="3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3:26" ht="12.75">
      <c r="C107" s="6"/>
      <c r="D107" s="6"/>
      <c r="E107" s="6"/>
      <c r="F107" s="6"/>
      <c r="G107" s="43"/>
      <c r="H107" s="43"/>
      <c r="I107" s="43"/>
      <c r="J107" s="43"/>
      <c r="K107" s="37"/>
      <c r="L107" s="37"/>
      <c r="M107" s="37"/>
      <c r="N107" s="37"/>
      <c r="O107" s="3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6:26" ht="12.7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6:26" ht="12.7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6:26" ht="12.7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6:26" ht="12.7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6:26" ht="12.7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6:26" ht="12.7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6:26" ht="12.7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6:26" ht="12.7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6:26" ht="12.7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6:26" ht="12.7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6:26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</sheetData>
  <printOptions horizontalCentered="1"/>
  <pageMargins left="0" right="0" top="0.27" bottom="0" header="0" footer="0"/>
  <pageSetup fitToHeight="2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vwvhvrky47x8mjqqdf2b7yc2b</dc:creator>
  <cp:keywords/>
  <dc:description/>
  <cp:lastModifiedBy>Philip Johnston</cp:lastModifiedBy>
  <cp:lastPrinted>2006-06-11T03:28:47Z</cp:lastPrinted>
  <dcterms:created xsi:type="dcterms:W3CDTF">2004-07-17T07:49:16Z</dcterms:created>
  <dcterms:modified xsi:type="dcterms:W3CDTF">2010-06-05T06:03:25Z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-1150388067</vt:i4>
  </property>
  <property fmtid="{D5CDD505-2E9C-101B-9397-08002B2CF9AE}" pid="3" name="_EmailSubject">
    <vt:lpwstr>Mt Annan.xls</vt:lpwstr>
  </property>
  <property fmtid="{D5CDD505-2E9C-101B-9397-08002B2CF9AE}" pid="4" name="_AuthorEmail">
    <vt:lpwstr>scribeph@tpg.com.au</vt:lpwstr>
  </property>
  <property fmtid="{D5CDD505-2E9C-101B-9397-08002B2CF9AE}" pid="5" name="_AuthorEmailDisplayName">
    <vt:lpwstr>Phil Johnston</vt:lpwstr>
  </property>
  <property fmtid="{D5CDD505-2E9C-101B-9397-08002B2CF9AE}" pid="6" name="_PreviousAdHocReviewCycleID">
    <vt:i4>243821785</vt:i4>
  </property>
  <property fmtid="{D5CDD505-2E9C-101B-9397-08002B2CF9AE}" pid="7" name="_ReviewingToolsShownOnce">
    <vt:lpwstr/>
  </property>
</Properties>
</file>